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Китовское поселение\Открытость бюджетных данных\2 квартал\2021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Муниципальные программы ШМР" sheetId="3" r:id="rId3"/>
  </sheets>
  <definedNames>
    <definedName name="_xlnm.Print_Titles" localSheetId="1">Расходы!$1:$6</definedName>
    <definedName name="_xlnm.Print_Area" localSheetId="2">'Муниципальные программы ШМР'!$A$1:$I$19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E31" i="1"/>
  <c r="D31" i="1"/>
  <c r="J27" i="1"/>
  <c r="K27" i="1" s="1"/>
  <c r="I27" i="1"/>
  <c r="H27" i="1"/>
  <c r="G27" i="1"/>
  <c r="F27" i="1"/>
  <c r="E27" i="1"/>
  <c r="D27" i="1"/>
  <c r="J31" i="1" l="1"/>
  <c r="K31" i="1" s="1"/>
  <c r="I31" i="1"/>
  <c r="F31" i="1"/>
  <c r="F17" i="3"/>
  <c r="F19" i="3" s="1"/>
  <c r="E17" i="3"/>
  <c r="E19" i="3" s="1"/>
  <c r="C17" i="3"/>
  <c r="D17" i="3" s="1"/>
  <c r="B17" i="3"/>
  <c r="B19" i="3" s="1"/>
  <c r="G16" i="3"/>
  <c r="G15" i="3"/>
  <c r="C19" i="3" l="1"/>
  <c r="G17" i="3"/>
  <c r="H17" i="3" s="1"/>
  <c r="I17" i="3" s="1"/>
  <c r="D19" i="3" l="1"/>
  <c r="D18" i="3"/>
  <c r="D13" i="3"/>
  <c r="D12" i="3"/>
  <c r="D11" i="3"/>
  <c r="D10" i="3"/>
  <c r="D9" i="3"/>
  <c r="D8" i="3"/>
  <c r="D7" i="3"/>
  <c r="D6" i="3"/>
  <c r="E31" i="2"/>
  <c r="D31" i="2"/>
  <c r="E29" i="2"/>
  <c r="D29" i="2"/>
  <c r="E27" i="2"/>
  <c r="D27" i="2"/>
  <c r="E25" i="2"/>
  <c r="D25" i="2"/>
  <c r="E23" i="2"/>
  <c r="D23" i="2"/>
  <c r="E20" i="2"/>
  <c r="D20" i="2"/>
  <c r="E18" i="2"/>
  <c r="D18" i="2"/>
  <c r="E16" i="2"/>
  <c r="D16" i="2"/>
  <c r="E9" i="2"/>
  <c r="E7" i="2" s="1"/>
  <c r="D9" i="2"/>
  <c r="D7" i="2" s="1"/>
  <c r="J36" i="1"/>
  <c r="K36" i="1" s="1"/>
  <c r="H18" i="1"/>
  <c r="E32" i="1"/>
  <c r="D32" i="1"/>
  <c r="E25" i="1"/>
  <c r="D25" i="1"/>
  <c r="E22" i="1"/>
  <c r="D22" i="1"/>
  <c r="E20" i="1"/>
  <c r="D20" i="1"/>
  <c r="E18" i="1"/>
  <c r="E17" i="1" s="1"/>
  <c r="E15" i="1" s="1"/>
  <c r="D18" i="1"/>
  <c r="D17" i="1"/>
  <c r="D15" i="1"/>
  <c r="I24" i="1" l="1"/>
  <c r="I23" i="1"/>
  <c r="G10" i="3" l="1"/>
  <c r="G16" i="2"/>
  <c r="G9" i="2"/>
  <c r="J24" i="2"/>
  <c r="K24" i="2" s="1"/>
  <c r="I24" i="2"/>
  <c r="J21" i="2"/>
  <c r="I22" i="2"/>
  <c r="J19" i="2"/>
  <c r="K19" i="2" s="1"/>
  <c r="I19" i="2"/>
  <c r="J17" i="2"/>
  <c r="K17" i="2" s="1"/>
  <c r="I17" i="2"/>
  <c r="F17" i="2"/>
  <c r="H32" i="1"/>
  <c r="G32" i="1"/>
  <c r="H31" i="2"/>
  <c r="G31" i="2"/>
  <c r="H29" i="2"/>
  <c r="G29" i="2"/>
  <c r="H25" i="2"/>
  <c r="G25" i="2"/>
  <c r="H23" i="2"/>
  <c r="G23" i="2"/>
  <c r="H20" i="2"/>
  <c r="G20" i="2"/>
  <c r="F19" i="2"/>
  <c r="H18" i="2"/>
  <c r="G18" i="2"/>
  <c r="F14" i="2"/>
  <c r="F36" i="1"/>
  <c r="J34" i="1"/>
  <c r="K34" i="1" s="1"/>
  <c r="F34" i="1"/>
  <c r="J26" i="1"/>
  <c r="K26" i="1" s="1"/>
  <c r="I26" i="1"/>
  <c r="F26" i="1"/>
  <c r="J24" i="1"/>
  <c r="K24" i="1" s="1"/>
  <c r="J23" i="1"/>
  <c r="K23" i="1" s="1"/>
  <c r="F24" i="1"/>
  <c r="F23" i="1"/>
  <c r="H20" i="1"/>
  <c r="G20" i="1"/>
  <c r="I33" i="1"/>
  <c r="I36" i="1"/>
  <c r="H22" i="1"/>
  <c r="G22" i="1"/>
  <c r="J18" i="2" l="1"/>
  <c r="K18" i="2" s="1"/>
  <c r="I18" i="2"/>
  <c r="F22" i="1"/>
  <c r="I22" i="1"/>
  <c r="D34" i="2" l="1"/>
  <c r="F25" i="1"/>
  <c r="F12" i="2"/>
  <c r="F17" i="1" l="1"/>
  <c r="J10" i="2"/>
  <c r="J11" i="2"/>
  <c r="J15" i="2"/>
  <c r="J28" i="2"/>
  <c r="J30" i="2"/>
  <c r="J19" i="1"/>
  <c r="J28" i="1"/>
  <c r="J29" i="1"/>
  <c r="J33" i="1"/>
  <c r="J35" i="1"/>
  <c r="H25" i="1"/>
  <c r="G25" i="1"/>
  <c r="H17" i="1" l="1"/>
  <c r="H15" i="1" s="1"/>
  <c r="I25" i="1"/>
  <c r="J25" i="1"/>
  <c r="J22" i="1"/>
  <c r="G18" i="1"/>
  <c r="G17" i="1" s="1"/>
  <c r="J17" i="1" l="1"/>
  <c r="K17" i="1" s="1"/>
  <c r="J18" i="1"/>
  <c r="I18" i="1"/>
  <c r="I17" i="1"/>
  <c r="G18" i="3"/>
  <c r="G13" i="3"/>
  <c r="G12" i="3"/>
  <c r="G11" i="3"/>
  <c r="H10" i="3"/>
  <c r="I10" i="3" s="1"/>
  <c r="G9" i="3"/>
  <c r="G8" i="3"/>
  <c r="G7" i="3"/>
  <c r="G6" i="3"/>
  <c r="H18" i="3" l="1"/>
  <c r="I18" i="3" s="1"/>
  <c r="H7" i="3"/>
  <c r="I7" i="3" s="1"/>
  <c r="H8" i="3"/>
  <c r="I8" i="3" s="1"/>
  <c r="H6" i="3"/>
  <c r="I6" i="3" s="1"/>
  <c r="G19" i="3"/>
  <c r="H9" i="2"/>
  <c r="J9" i="2" s="1"/>
  <c r="H27" i="2"/>
  <c r="H16" i="2"/>
  <c r="G27" i="2"/>
  <c r="G7" i="2" s="1"/>
  <c r="I10" i="2"/>
  <c r="I11" i="2"/>
  <c r="I15" i="2"/>
  <c r="I21" i="2"/>
  <c r="I26" i="2"/>
  <c r="I28" i="2"/>
  <c r="I30" i="2"/>
  <c r="I32" i="2"/>
  <c r="K10" i="2"/>
  <c r="K11" i="2"/>
  <c r="K15" i="2"/>
  <c r="K21" i="2"/>
  <c r="K28" i="2"/>
  <c r="K30" i="2"/>
  <c r="F10" i="2"/>
  <c r="F11" i="2"/>
  <c r="F15" i="2"/>
  <c r="F21" i="2"/>
  <c r="F22" i="2"/>
  <c r="F24" i="2"/>
  <c r="F26" i="2"/>
  <c r="F28" i="2"/>
  <c r="F30" i="2"/>
  <c r="F32" i="2"/>
  <c r="H19" i="3" l="1"/>
  <c r="I19" i="3" s="1"/>
  <c r="H7" i="2"/>
  <c r="H34" i="2" s="1"/>
  <c r="F16" i="2"/>
  <c r="J16" i="2"/>
  <c r="K16" i="2" s="1"/>
  <c r="I16" i="2"/>
  <c r="J27" i="2"/>
  <c r="K27" i="2" s="1"/>
  <c r="J23" i="2"/>
  <c r="K23" i="2" s="1"/>
  <c r="F25" i="2"/>
  <c r="I20" i="2"/>
  <c r="J20" i="2"/>
  <c r="K20" i="2" s="1"/>
  <c r="J29" i="2"/>
  <c r="K29" i="2" s="1"/>
  <c r="I31" i="2"/>
  <c r="F18" i="2"/>
  <c r="I27" i="2"/>
  <c r="F31" i="2"/>
  <c r="F27" i="2"/>
  <c r="F23" i="2"/>
  <c r="F20" i="2"/>
  <c r="K9" i="2"/>
  <c r="E34" i="2"/>
  <c r="F9" i="2"/>
  <c r="I23" i="2"/>
  <c r="I9" i="2"/>
  <c r="I29" i="2"/>
  <c r="I25" i="2"/>
  <c r="F29" i="2"/>
  <c r="J7" i="2" l="1"/>
  <c r="K7" i="2" s="1"/>
  <c r="F7" i="2"/>
  <c r="I7" i="2"/>
  <c r="J32" i="1"/>
  <c r="F32" i="1"/>
  <c r="K35" i="1"/>
  <c r="I35" i="1"/>
  <c r="F35" i="1"/>
  <c r="I34" i="1"/>
  <c r="K33" i="1"/>
  <c r="F33" i="1"/>
  <c r="K29" i="1"/>
  <c r="I29" i="1"/>
  <c r="F29" i="1"/>
  <c r="K28" i="1"/>
  <c r="I28" i="1"/>
  <c r="F28" i="1"/>
  <c r="K25" i="1"/>
  <c r="K19" i="1"/>
  <c r="I19" i="1"/>
  <c r="F19" i="1"/>
  <c r="K18" i="1"/>
  <c r="F18" i="1"/>
  <c r="I32" i="1" l="1"/>
  <c r="G15" i="1"/>
  <c r="G34" i="2" s="1"/>
  <c r="K32" i="1"/>
  <c r="F15" i="1"/>
  <c r="J15" i="1" l="1"/>
  <c r="K15" i="1" s="1"/>
  <c r="I15" i="1"/>
</calcChain>
</file>

<file path=xl/sharedStrings.xml><?xml version="1.0" encoding="utf-8"?>
<sst xmlns="http://schemas.openxmlformats.org/spreadsheetml/2006/main" count="266" uniqueCount="143">
  <si>
    <t>Наименование 
показателя</t>
  </si>
  <si>
    <t>Код стро-ки</t>
  </si>
  <si>
    <t>Код дохода по бюджетной классификации</t>
  </si>
  <si>
    <t>% исполнения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</si>
  <si>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</si>
  <si>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</si>
  <si>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</si>
  <si>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</si>
  <si>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</si>
  <si>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</si>
  <si>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</si>
  <si>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</si>
  <si>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</si>
  <si>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</si>
  <si>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</si>
  <si>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</si>
  <si>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</si>
  <si>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</si>
  <si>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</si>
  <si>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</si>
  <si>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</si>
  <si>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</si>
  <si>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</si>
  <si>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</si>
  <si>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000 1050000000 0000 000</t>
  </si>
  <si>
    <t>-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</si>
  <si>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</si>
  <si>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</si>
  <si>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</si>
  <si>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</si>
  <si>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</si>
  <si>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</si>
  <si>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</si>
  <si>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</si>
  <si>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</si>
  <si>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</si>
  <si>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</si>
  <si>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</si>
  <si>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</si>
  <si>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</si>
  <si>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</si>
  <si>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</si>
  <si>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</si>
  <si>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</si>
  <si>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</si>
  <si>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</si>
  <si>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</si>
  <si>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</si>
  <si>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</si>
  <si>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</si>
  <si>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Иные межбюджетные трансферты</t>
  </si>
  <si>
    <t>000 2020400000 0000 151</t>
  </si>
  <si>
    <t>""</t>
  </si>
  <si>
    <t>Результат исполнения бюджета (дефицит / профицит)</t>
  </si>
  <si>
    <t xml:space="preserve"> 000 1100 0000000000 000</t>
  </si>
  <si>
    <t xml:space="preserve">  ФИЗИЧЕСКАЯ КУЛЬТУРА И СПОРТ</t>
  </si>
  <si>
    <t xml:space="preserve"> 000 1001 0000000000 000</t>
  </si>
  <si>
    <t xml:space="preserve">  Пенсионное обеспечение</t>
  </si>
  <si>
    <t xml:space="preserve"> 000 1000 0000000000 000</t>
  </si>
  <si>
    <t xml:space="preserve">  СОЦИАЛЬНАЯ ПОЛИТИКА</t>
  </si>
  <si>
    <t xml:space="preserve"> 000 0801 0000000000 000</t>
  </si>
  <si>
    <t xml:space="preserve">  Культура</t>
  </si>
  <si>
    <t xml:space="preserve"> 000 0800 0000000000 000</t>
  </si>
  <si>
    <t xml:space="preserve">  КУЛЬТУРА, КИНЕМАТОГРАФИЯ</t>
  </si>
  <si>
    <t xml:space="preserve"> 000 0707 0000000000 000</t>
  </si>
  <si>
    <t xml:space="preserve">  Молодежная политика и оздоровление детей</t>
  </si>
  <si>
    <t xml:space="preserve"> 000 0700 0000000000 000</t>
  </si>
  <si>
    <t xml:space="preserve">  ОБРАЗОВАНИЕ</t>
  </si>
  <si>
    <t xml:space="preserve"> 000 0503 0000000000 000</t>
  </si>
  <si>
    <t xml:space="preserve">  Благоустройство</t>
  </si>
  <si>
    <t xml:space="preserve"> 000 0500 0000000000 000</t>
  </si>
  <si>
    <t xml:space="preserve">  ЖИЛИЩНО-КОММУНАЛЬНОЕ ХОЗЯЙСТВО</t>
  </si>
  <si>
    <t xml:space="preserve"> 000 0412 0000000000 000</t>
  </si>
  <si>
    <t xml:space="preserve">  Другие вопросы в области национальной экономики</t>
  </si>
  <si>
    <t xml:space="preserve"> 000 0409 0000000000 000</t>
  </si>
  <si>
    <t xml:space="preserve">  Дорожное хозяйство (дорожные фонды)</t>
  </si>
  <si>
    <t xml:space="preserve"> 000 0400 0000000000 000</t>
  </si>
  <si>
    <t xml:space="preserve">  НАЦИОНАЛЬНАЯ ЭКОНОМИКА</t>
  </si>
  <si>
    <t xml:space="preserve"> 000 0310 0000000000 000</t>
  </si>
  <si>
    <t xml:space="preserve">  Обеспечение пожарной безопасности</t>
  </si>
  <si>
    <t xml:space="preserve"> 000 0300 0000000000 000</t>
  </si>
  <si>
    <t xml:space="preserve">  НАЦИОНАЛЬНАЯ БЕЗОПАСНОСТЬ И ПРАВООХРАНИТЕЛЬНАЯ ДЕЯТЕЛЬНОСТЬ</t>
  </si>
  <si>
    <t xml:space="preserve"> 000 0203 0000000000 000</t>
  </si>
  <si>
    <t xml:space="preserve">  Мобилизационная и вневойсковая подготовка</t>
  </si>
  <si>
    <t xml:space="preserve"> 000 0200 0000000000 000</t>
  </si>
  <si>
    <t xml:space="preserve">  НАЦИОНАЛЬНАЯ ОБОРОНА</t>
  </si>
  <si>
    <t xml:space="preserve"> 000 0113 0000000000 000</t>
  </si>
  <si>
    <t xml:space="preserve">  Другие общегосударственные вопросы</t>
  </si>
  <si>
    <t xml:space="preserve"> 000 0111 0000000000 000</t>
  </si>
  <si>
    <t xml:space="preserve">  Резервные фонды</t>
  </si>
  <si>
    <t xml:space="preserve"> 000 0104 0000000000 000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</si>
  <si>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</si>
  <si>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000 0102 0000000000 000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</si>
  <si>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</si>
  <si>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000 0100 0000000000 000</t>
  </si>
  <si>
    <t xml:space="preserve">  ОБЩЕГОСУДАРСТВЕННЫЕ ВОПРОСЫ</t>
  </si>
  <si>
    <t>200</t>
  </si>
  <si>
    <t>Расходы бюджета - ИТОГО</t>
  </si>
  <si>
    <t>Код расхода по бюджетной классификации</t>
  </si>
  <si>
    <t>Судебная система</t>
  </si>
  <si>
    <t>000 0105 0000000000 000</t>
  </si>
  <si>
    <t>Наименование</t>
  </si>
  <si>
    <t>план</t>
  </si>
  <si>
    <t>Непрограммные направления деятельности исполнительных органов местного самоуправления Шуйского муниципального района</t>
  </si>
  <si>
    <t>ВСЕГО</t>
  </si>
  <si>
    <t>11</t>
  </si>
  <si>
    <t>руб.</t>
  </si>
  <si>
    <t xml:space="preserve">План 2020 год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</si>
  <si>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</si>
  <si>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000 1080400001 0000 110</t>
  </si>
  <si>
    <t>НАЛОГИ НА СОВОКУПНЫЙ ДОХОД</t>
  </si>
  <si>
    <t>Единый сельскохозяйственный налог</t>
  </si>
  <si>
    <t>000 1050300000 0000 110</t>
  </si>
  <si>
    <t xml:space="preserve"> 000 1101 0000000000 000</t>
  </si>
  <si>
    <t>Физическая культура</t>
  </si>
  <si>
    <t>Обеспечение проведения выборов и референдумов</t>
  </si>
  <si>
    <t>Муниципальная программа «Муниципальное управление Китовского сельского поселения»</t>
  </si>
  <si>
    <t>Муниципальная программа «Обеспечение пожарной безопасности в Китовском сельском поселении»</t>
  </si>
  <si>
    <t>Муниципальная программа «Благоустройство Китовского сельского поселения»</t>
  </si>
  <si>
    <t>Муниципальная программа «Молодое поколение»</t>
  </si>
  <si>
    <t>Муниципальная программа «Развитие культуры на территории Китовского сельского поселения»</t>
  </si>
  <si>
    <t>Муниципальная программа «Физическая культура в Китовском сельском поселении»</t>
  </si>
  <si>
    <t>Муниципальная программа «Развитие и поддержка малого и среднего предпринимательства в Китовском сельском поселении Шуйского муниципального района»</t>
  </si>
  <si>
    <t>Муниципальная программа «Энергосбережение и повышение энергетической эффективности экономики и сокращения экономических издержек в бюджетном секторе Китовского сельского поселения»</t>
  </si>
  <si>
    <t>Муниципальная программа «Формирование современной городской среды на территории Китовского сельского поселения»</t>
  </si>
  <si>
    <t>Исполнение за 1 полугодие 2020 года</t>
  </si>
  <si>
    <t>исполнение за 1 полугодие</t>
  </si>
  <si>
    <t xml:space="preserve">Исполнение за 1 полугодие 2020 года </t>
  </si>
  <si>
    <t>Исполнение доходной части бюджета Китовского сельского поселения Шуйского муниципального района за 1 полугодие 2021 года в сравнении с соответствующим периодом 2020 года</t>
  </si>
  <si>
    <t>Исполнение за 1 полугодие 2021 года к 1 полугодию 2020 года, %</t>
  </si>
  <si>
    <t>Рост/снижение за 1 полугодие 2021 года к 1 полугодию 2020 года, %</t>
  </si>
  <si>
    <t xml:space="preserve">                                    Исполнение расходной части бюджета Китовского сельского поселения Шуйского муниципального района за 1 полугодие 2021 года в сравнении с соответствующим периодом 2020 года</t>
  </si>
  <si>
    <t xml:space="preserve">План 2021 год </t>
  </si>
  <si>
    <t>Исполнение за 1 полугодие 2021 года</t>
  </si>
  <si>
    <t>Исполнение бюджета Китовского сельского поселения Шуйского муниципального района в разрезе муниципальных программ за 1 полугодие 2021 года в сравнении с соответствующим периодом 2020 года</t>
  </si>
  <si>
    <t xml:space="preserve">2021 год, руб. </t>
  </si>
  <si>
    <t>Рост/снижение за 1 полугодие 2021 года к 1 полугодию 2020, года, %</t>
  </si>
  <si>
    <t>Муниципальная программа «Содействие и развитие сельскохозяйственного производства, создание условий для развития малого и среднего предпринимательства на территории Китовского сельского поселения в 2019 -2021 годах»</t>
  </si>
  <si>
    <t>Муниципальная программа «Улучшение условий и охраны труда в Китовском сельском поселении»</t>
  </si>
  <si>
    <t>Итого по муниципальным программам:</t>
  </si>
  <si>
    <t>НАЛОГОВЫЕ ДОХОДЫ-ВСЕГО</t>
  </si>
  <si>
    <t>НЕНАЛОГОВЫЕ ДОХОДЫ-ВСЕГО</t>
  </si>
  <si>
    <t xml:space="preserve">2020 год,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</si>
</sst>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1" fillId="0" borderId="0"/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7">
      <alignment horizontal="center" vertical="center" wrapText="1"/>
    </xf>
    <xf numFmtId="0" fontId="2" fillId="0" borderId="9">
      <alignment horizontal="left" wrapText="1"/>
    </xf>
    <xf numFmtId="49" fontId="2" fillId="0" borderId="10">
      <alignment horizontal="center" wrapText="1"/>
    </xf>
    <xf numFmtId="49" fontId="2" fillId="0" borderId="11">
      <alignment horizontal="center"/>
    </xf>
    <xf numFmtId="4" fontId="2" fillId="0" borderId="1">
      <alignment horizontal="right"/>
    </xf>
    <xf numFmtId="0" fontId="2" fillId="0" borderId="13">
      <alignment horizontal="left" wrapText="1" indent="1"/>
    </xf>
    <xf numFmtId="49" fontId="2" fillId="0" borderId="14">
      <alignment horizontal="center" wrapText="1"/>
    </xf>
    <xf numFmtId="49" fontId="2" fillId="0" borderId="2">
      <alignment horizontal="center"/>
    </xf>
    <xf numFmtId="0" fontId="2" fillId="0" borderId="15">
      <alignment horizontal="left" wrapText="1" indent="2"/>
    </xf>
    <xf numFmtId="49" fontId="2" fillId="0" borderId="16">
      <alignment horizontal="center"/>
    </xf>
    <xf numFmtId="49" fontId="2" fillId="0" borderId="1">
      <alignment horizontal="center"/>
    </xf>
    <xf numFmtId="0" fontId="5" fillId="0" borderId="0"/>
    <xf numFmtId="0" fontId="6" fillId="0" borderId="0"/>
    <xf numFmtId="0" fontId="7" fillId="6" borderId="0"/>
    <xf numFmtId="0" fontId="7" fillId="0" borderId="0"/>
    <xf numFmtId="0" fontId="6" fillId="0" borderId="19"/>
    <xf numFmtId="0" fontId="6" fillId="0" borderId="20"/>
    <xf numFmtId="4" fontId="7" fillId="0" borderId="11">
      <alignment horizontal="right"/>
    </xf>
    <xf numFmtId="49" fontId="7" fillId="0" borderId="21">
      <alignment horizontal="center" wrapText="1"/>
    </xf>
    <xf numFmtId="0" fontId="7" fillId="0" borderId="22">
      <alignment horizontal="center" wrapText="1"/>
    </xf>
    <xf numFmtId="0" fontId="8" fillId="0" borderId="23">
      <alignment horizontal="left" wrapText="1"/>
    </xf>
    <xf numFmtId="0" fontId="7" fillId="0" borderId="24"/>
    <xf numFmtId="0" fontId="7" fillId="0" borderId="25"/>
    <xf numFmtId="4" fontId="7" fillId="0" borderId="5">
      <alignment horizontal="right"/>
    </xf>
    <xf numFmtId="49" fontId="7" fillId="0" borderId="5">
      <alignment horizontal="center"/>
    </xf>
    <xf numFmtId="49" fontId="7" fillId="0" borderId="26">
      <alignment horizontal="center"/>
    </xf>
    <xf numFmtId="0" fontId="7" fillId="0" borderId="27">
      <alignment horizontal="left" wrapText="1" indent="2"/>
    </xf>
    <xf numFmtId="49" fontId="7" fillId="0" borderId="1">
      <alignment horizontal="center"/>
    </xf>
    <xf numFmtId="49" fontId="7" fillId="0" borderId="16">
      <alignment horizontal="center" wrapText="1"/>
    </xf>
    <xf numFmtId="0" fontId="7" fillId="0" borderId="13">
      <alignment horizontal="left" wrapText="1" indent="1"/>
    </xf>
    <xf numFmtId="49" fontId="7" fillId="0" borderId="11">
      <alignment horizontal="center" wrapText="1"/>
    </xf>
    <xf numFmtId="49" fontId="7" fillId="0" borderId="10">
      <alignment horizontal="center" wrapText="1"/>
    </xf>
    <xf numFmtId="0" fontId="7" fillId="0" borderId="28">
      <alignment horizontal="left" wrapText="1"/>
    </xf>
    <xf numFmtId="0" fontId="6" fillId="0" borderId="29"/>
    <xf numFmtId="49" fontId="7" fillId="0" borderId="7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0" fontId="6" fillId="0" borderId="30"/>
    <xf numFmtId="49" fontId="7" fillId="0" borderId="30"/>
    <xf numFmtId="0" fontId="7" fillId="0" borderId="30">
      <alignment horizontal="left"/>
    </xf>
    <xf numFmtId="49" fontId="7" fillId="0" borderId="0"/>
    <xf numFmtId="0" fontId="8" fillId="0" borderId="0"/>
    <xf numFmtId="49" fontId="7" fillId="0" borderId="0">
      <alignment horizontal="center"/>
    </xf>
    <xf numFmtId="49" fontId="7" fillId="0" borderId="0">
      <alignment horizontal="center" wrapText="1"/>
    </xf>
    <xf numFmtId="0" fontId="7" fillId="0" borderId="0">
      <alignment horizontal="left" wrapText="1"/>
    </xf>
    <xf numFmtId="0" fontId="9" fillId="0" borderId="0"/>
    <xf numFmtId="0" fontId="16" fillId="0" borderId="0"/>
  </cellStyleXfs>
  <cellXfs count="148">
    <xf numFmtId="0" fontId="0" fillId="0" borderId="0" xfId="0"/>
    <xf numFmtId="49" fontId="2" fillId="0" borderId="1" xfId="4" applyNumberFormat="1" applyProtection="1">
      <alignment horizontal="center" vertical="center" wrapText="1"/>
    </xf>
    <xf numFmtId="49" fontId="2" fillId="0" borderId="7" xfId="5" applyNumberFormat="1" applyFont="1" applyProtection="1">
      <alignment horizontal="center" vertical="center" wrapText="1"/>
    </xf>
    <xf numFmtId="49" fontId="2" fillId="0" borderId="8" xfId="5" applyNumberFormat="1" applyFont="1" applyBorder="1" applyProtection="1">
      <alignment horizontal="center" vertical="center" wrapText="1"/>
    </xf>
    <xf numFmtId="49" fontId="2" fillId="0" borderId="4" xfId="5" applyNumberFormat="1" applyFont="1" applyBorder="1" applyProtection="1">
      <alignment horizontal="center" vertical="center" wrapText="1"/>
    </xf>
    <xf numFmtId="0" fontId="2" fillId="2" borderId="9" xfId="6" applyNumberFormat="1" applyFill="1" applyProtection="1">
      <alignment horizontal="left" wrapText="1"/>
    </xf>
    <xf numFmtId="49" fontId="2" fillId="2" borderId="10" xfId="7" applyNumberFormat="1" applyFill="1" applyProtection="1">
      <alignment horizontal="center" wrapText="1"/>
    </xf>
    <xf numFmtId="49" fontId="2" fillId="2" borderId="11" xfId="8" applyNumberFormat="1" applyFill="1" applyProtection="1">
      <alignment horizontal="center"/>
    </xf>
    <xf numFmtId="0" fontId="2" fillId="0" borderId="13" xfId="10" applyNumberFormat="1" applyProtection="1">
      <alignment horizontal="left" wrapText="1" indent="1"/>
    </xf>
    <xf numFmtId="49" fontId="2" fillId="3" borderId="14" xfId="11" applyNumberFormat="1" applyFill="1" applyProtection="1">
      <alignment horizontal="center" wrapText="1"/>
    </xf>
    <xf numFmtId="49" fontId="2" fillId="3" borderId="2" xfId="12" applyNumberFormat="1" applyFill="1" applyProtection="1">
      <alignment horizontal="center"/>
    </xf>
    <xf numFmtId="0" fontId="2" fillId="4" borderId="15" xfId="13" applyNumberFormat="1" applyFill="1" applyProtection="1">
      <alignment horizontal="left" wrapText="1" indent="2"/>
    </xf>
    <xf numFmtId="49" fontId="2" fillId="4" borderId="16" xfId="14" applyNumberFormat="1" applyFill="1" applyProtection="1">
      <alignment horizontal="center"/>
    </xf>
    <xf numFmtId="49" fontId="2" fillId="4" borderId="1" xfId="15" applyNumberFormat="1" applyFill="1" applyProtection="1">
      <alignment horizontal="center"/>
    </xf>
    <xf numFmtId="0" fontId="2" fillId="0" borderId="15" xfId="13" applyNumberFormat="1" applyProtection="1">
      <alignment horizontal="left" wrapText="1" indent="2"/>
    </xf>
    <xf numFmtId="49" fontId="2" fillId="3" borderId="16" xfId="14" applyNumberFormat="1" applyFill="1" applyProtection="1">
      <alignment horizontal="center"/>
    </xf>
    <xf numFmtId="49" fontId="2" fillId="3" borderId="1" xfId="15" applyNumberFormat="1" applyFill="1" applyProtection="1">
      <alignment horizontal="center"/>
    </xf>
    <xf numFmtId="0" fontId="2" fillId="5" borderId="15" xfId="13" applyNumberFormat="1" applyFill="1" applyProtection="1">
      <alignment horizontal="left" wrapText="1" indent="2"/>
    </xf>
    <xf numFmtId="49" fontId="2" fillId="5" borderId="16" xfId="14" applyNumberFormat="1" applyFill="1" applyProtection="1">
      <alignment horizontal="center"/>
    </xf>
    <xf numFmtId="49" fontId="2" fillId="5" borderId="1" xfId="15" applyNumberFormat="1" applyFill="1" applyProtection="1">
      <alignment horizontal="center"/>
    </xf>
    <xf numFmtId="0" fontId="5" fillId="0" borderId="0" xfId="16" applyProtection="1">
      <protection locked="0"/>
    </xf>
    <xf numFmtId="0" fontId="6" fillId="0" borderId="0" xfId="17" applyNumberFormat="1" applyProtection="1"/>
    <xf numFmtId="0" fontId="7" fillId="6" borderId="0" xfId="18" applyNumberFormat="1" applyProtection="1"/>
    <xf numFmtId="0" fontId="7" fillId="0" borderId="0" xfId="19" applyNumberFormat="1" applyProtection="1"/>
    <xf numFmtId="49" fontId="7" fillId="0" borderId="5" xfId="29" applyNumberFormat="1" applyProtection="1">
      <alignment horizontal="center"/>
    </xf>
    <xf numFmtId="49" fontId="7" fillId="0" borderId="26" xfId="30" applyNumberFormat="1" applyProtection="1">
      <alignment horizontal="center"/>
    </xf>
    <xf numFmtId="0" fontId="7" fillId="0" borderId="27" xfId="31" applyNumberFormat="1" applyProtection="1">
      <alignment horizontal="left" wrapText="1" indent="2"/>
    </xf>
    <xf numFmtId="4" fontId="7" fillId="4" borderId="5" xfId="28" applyNumberFormat="1" applyFill="1" applyProtection="1">
      <alignment horizontal="right"/>
    </xf>
    <xf numFmtId="49" fontId="7" fillId="4" borderId="5" xfId="29" applyNumberFormat="1" applyFill="1" applyProtection="1">
      <alignment horizontal="center"/>
    </xf>
    <xf numFmtId="49" fontId="7" fillId="4" borderId="26" xfId="30" applyNumberFormat="1" applyFill="1" applyProtection="1">
      <alignment horizontal="center"/>
    </xf>
    <xf numFmtId="0" fontId="7" fillId="4" borderId="27" xfId="31" applyNumberFormat="1" applyFill="1" applyProtection="1">
      <alignment horizontal="left" wrapText="1" indent="2"/>
    </xf>
    <xf numFmtId="49" fontId="7" fillId="0" borderId="1" xfId="32" applyNumberFormat="1" applyProtection="1">
      <alignment horizontal="center"/>
    </xf>
    <xf numFmtId="49" fontId="7" fillId="0" borderId="16" xfId="33" applyNumberFormat="1" applyProtection="1">
      <alignment horizontal="center" wrapText="1"/>
    </xf>
    <xf numFmtId="0" fontId="7" fillId="0" borderId="13" xfId="34" applyNumberFormat="1" applyProtection="1">
      <alignment horizontal="left" wrapText="1" indent="1"/>
    </xf>
    <xf numFmtId="4" fontId="7" fillId="2" borderId="5" xfId="28" applyNumberFormat="1" applyFill="1" applyProtection="1">
      <alignment horizontal="right"/>
    </xf>
    <xf numFmtId="49" fontId="7" fillId="2" borderId="11" xfId="35" applyNumberFormat="1" applyFill="1" applyProtection="1">
      <alignment horizontal="center" wrapText="1"/>
    </xf>
    <xf numFmtId="49" fontId="7" fillId="2" borderId="10" xfId="36" applyNumberFormat="1" applyFill="1" applyProtection="1">
      <alignment horizontal="center" wrapText="1"/>
    </xf>
    <xf numFmtId="0" fontId="7" fillId="2" borderId="28" xfId="37" applyNumberFormat="1" applyFill="1" applyProtection="1">
      <alignment horizontal="left" wrapText="1"/>
    </xf>
    <xf numFmtId="49" fontId="7" fillId="0" borderId="7" xfId="39" applyNumberFormat="1" applyProtection="1">
      <alignment horizontal="center" vertical="center" wrapText="1"/>
    </xf>
    <xf numFmtId="49" fontId="7" fillId="0" borderId="1" xfId="40" applyNumberFormat="1" applyProtection="1">
      <alignment horizontal="center" vertical="center" wrapText="1"/>
    </xf>
    <xf numFmtId="0" fontId="6" fillId="0" borderId="30" xfId="43" applyNumberFormat="1" applyProtection="1"/>
    <xf numFmtId="49" fontId="7" fillId="0" borderId="30" xfId="44" applyNumberFormat="1" applyProtection="1"/>
    <xf numFmtId="0" fontId="7" fillId="0" borderId="30" xfId="45" applyNumberFormat="1" applyProtection="1">
      <alignment horizontal="left"/>
    </xf>
    <xf numFmtId="4" fontId="7" fillId="3" borderId="5" xfId="28" applyNumberFormat="1" applyFill="1" applyProtection="1">
      <alignment horizontal="right"/>
    </xf>
    <xf numFmtId="0" fontId="9" fillId="0" borderId="0" xfId="51"/>
    <xf numFmtId="0" fontId="12" fillId="0" borderId="0" xfId="51" applyFont="1"/>
    <xf numFmtId="0" fontId="15" fillId="0" borderId="36" xfId="51" applyFont="1" applyBorder="1" applyAlignment="1">
      <alignment horizontal="center" vertical="top" wrapText="1"/>
    </xf>
    <xf numFmtId="0" fontId="13" fillId="7" borderId="37" xfId="51" applyFont="1" applyFill="1" applyBorder="1" applyAlignment="1">
      <alignment vertical="top" wrapText="1"/>
    </xf>
    <xf numFmtId="4" fontId="13" fillId="7" borderId="39" xfId="51" applyNumberFormat="1" applyFont="1" applyFill="1" applyBorder="1" applyAlignment="1">
      <alignment horizontal="center" vertical="center" wrapText="1"/>
    </xf>
    <xf numFmtId="4" fontId="10" fillId="7" borderId="40" xfId="51" applyNumberFormat="1" applyFont="1" applyFill="1" applyBorder="1" applyAlignment="1">
      <alignment horizontal="center" vertical="center" wrapText="1"/>
    </xf>
    <xf numFmtId="4" fontId="10" fillId="7" borderId="33" xfId="51" applyNumberFormat="1" applyFont="1" applyFill="1" applyBorder="1" applyAlignment="1">
      <alignment horizontal="center" vertical="center" wrapText="1"/>
    </xf>
    <xf numFmtId="0" fontId="10" fillId="7" borderId="37" xfId="52" applyFont="1" applyFill="1" applyBorder="1" applyAlignment="1">
      <alignment vertical="top" wrapText="1"/>
    </xf>
    <xf numFmtId="0" fontId="10" fillId="7" borderId="37" xfId="51" applyFont="1" applyFill="1" applyBorder="1" applyAlignment="1">
      <alignment vertical="top" wrapText="1"/>
    </xf>
    <xf numFmtId="0" fontId="10" fillId="7" borderId="41" xfId="51" applyFont="1" applyFill="1" applyBorder="1" applyAlignment="1">
      <alignment vertical="top" wrapText="1"/>
    </xf>
    <xf numFmtId="4" fontId="10" fillId="7" borderId="42" xfId="51" applyNumberFormat="1" applyFont="1" applyFill="1" applyBorder="1" applyAlignment="1">
      <alignment horizontal="center" vertical="center" wrapText="1"/>
    </xf>
    <xf numFmtId="2" fontId="14" fillId="0" borderId="48" xfId="51" applyNumberFormat="1" applyFont="1" applyBorder="1" applyAlignment="1">
      <alignment horizontal="centerContinuous" vertical="center" wrapText="1"/>
    </xf>
    <xf numFmtId="0" fontId="14" fillId="0" borderId="46" xfId="51" applyFont="1" applyBorder="1" applyAlignment="1">
      <alignment horizontal="center" vertical="center" wrapText="1"/>
    </xf>
    <xf numFmtId="0" fontId="15" fillId="0" borderId="38" xfId="51" applyFont="1" applyBorder="1" applyAlignment="1">
      <alignment horizontal="center" vertical="top" wrapText="1"/>
    </xf>
    <xf numFmtId="0" fontId="15" fillId="0" borderId="49" xfId="51" applyFont="1" applyBorder="1" applyAlignment="1">
      <alignment horizontal="center" vertical="top" wrapText="1"/>
    </xf>
    <xf numFmtId="0" fontId="15" fillId="0" borderId="39" xfId="51" applyFont="1" applyBorder="1" applyAlignment="1">
      <alignment horizontal="center" vertical="top" wrapText="1"/>
    </xf>
    <xf numFmtId="0" fontId="15" fillId="0" borderId="47" xfId="51" applyFont="1" applyBorder="1" applyAlignment="1">
      <alignment horizontal="center" vertical="top" wrapText="1"/>
    </xf>
    <xf numFmtId="0" fontId="15" fillId="0" borderId="50" xfId="51" applyFont="1" applyBorder="1" applyAlignment="1">
      <alignment horizontal="center" vertical="top" wrapText="1"/>
    </xf>
    <xf numFmtId="2" fontId="14" fillId="0" borderId="51" xfId="51" applyNumberFormat="1" applyFont="1" applyBorder="1" applyAlignment="1">
      <alignment horizontal="centerContinuous" vertical="center" wrapText="1"/>
    </xf>
    <xf numFmtId="2" fontId="14" fillId="0" borderId="50" xfId="51" applyNumberFormat="1" applyFont="1" applyBorder="1" applyAlignment="1">
      <alignment horizontal="centerContinuous" vertical="center" wrapText="1"/>
    </xf>
    <xf numFmtId="0" fontId="14" fillId="0" borderId="47" xfId="5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13" fillId="3" borderId="37" xfId="51" applyFont="1" applyFill="1" applyBorder="1" applyAlignment="1">
      <alignment vertical="top" wrapText="1"/>
    </xf>
    <xf numFmtId="4" fontId="10" fillId="3" borderId="33" xfId="51" applyNumberFormat="1" applyFont="1" applyFill="1" applyBorder="1" applyAlignment="1">
      <alignment horizontal="center" vertical="center" wrapText="1"/>
    </xf>
    <xf numFmtId="0" fontId="10" fillId="3" borderId="37" xfId="51" applyFont="1" applyFill="1" applyBorder="1" applyAlignment="1">
      <alignment vertical="top" wrapText="1"/>
    </xf>
    <xf numFmtId="0" fontId="10" fillId="3" borderId="43" xfId="51" applyFont="1" applyFill="1" applyBorder="1" applyAlignment="1">
      <alignment vertical="top" wrapText="1"/>
    </xf>
    <xf numFmtId="4" fontId="10" fillId="3" borderId="44" xfId="51" applyNumberFormat="1" applyFont="1" applyFill="1" applyBorder="1" applyAlignment="1">
      <alignment horizontal="center" vertical="center" wrapText="1"/>
    </xf>
    <xf numFmtId="0" fontId="10" fillId="3" borderId="35" xfId="51" applyFont="1" applyFill="1" applyBorder="1" applyAlignment="1">
      <alignment vertical="top" wrapText="1"/>
    </xf>
    <xf numFmtId="4" fontId="10" fillId="3" borderId="45" xfId="51" applyNumberFormat="1" applyFont="1" applyFill="1" applyBorder="1" applyAlignment="1">
      <alignment horizontal="center" vertical="center" wrapText="1"/>
    </xf>
    <xf numFmtId="0" fontId="10" fillId="3" borderId="37" xfId="51" applyFont="1" applyFill="1" applyBorder="1" applyAlignment="1">
      <alignment wrapText="1"/>
    </xf>
    <xf numFmtId="4" fontId="2" fillId="2" borderId="12" xfId="9" applyNumberFormat="1" applyFill="1" applyBorder="1" applyAlignment="1" applyProtection="1">
      <alignment horizontal="center" vertical="center"/>
    </xf>
    <xf numFmtId="4" fontId="2" fillId="2" borderId="4" xfId="9" applyNumberForma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2" fillId="3" borderId="12" xfId="9" applyNumberFormat="1" applyFill="1" applyBorder="1" applyAlignment="1" applyProtection="1">
      <alignment horizontal="center" vertical="center"/>
    </xf>
    <xf numFmtId="49" fontId="2" fillId="3" borderId="4" xfId="12" applyNumberFormat="1" applyFill="1" applyBorder="1" applyAlignment="1" applyProtection="1">
      <alignment horizontal="center" vertical="center"/>
    </xf>
    <xf numFmtId="4" fontId="2" fillId="3" borderId="4" xfId="9" applyNumberFormat="1" applyFill="1" applyBorder="1" applyAlignment="1" applyProtection="1">
      <alignment horizontal="center" vertical="center"/>
    </xf>
    <xf numFmtId="4" fontId="2" fillId="0" borderId="4" xfId="9" applyNumberForma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  <protection locked="0"/>
    </xf>
    <xf numFmtId="4" fontId="2" fillId="4" borderId="1" xfId="9" applyNumberFormat="1" applyFill="1" applyAlignment="1" applyProtection="1">
      <alignment horizontal="center" vertical="center"/>
    </xf>
    <xf numFmtId="4" fontId="2" fillId="4" borderId="12" xfId="9" applyNumberFormat="1" applyFill="1" applyBorder="1" applyAlignment="1" applyProtection="1">
      <alignment horizontal="center" vertical="center"/>
    </xf>
    <xf numFmtId="4" fontId="2" fillId="4" borderId="4" xfId="9" applyNumberFormat="1" applyFill="1" applyBorder="1" applyAlignment="1" applyProtection="1">
      <alignment horizontal="center" vertical="center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4" fontId="2" fillId="5" borderId="12" xfId="9" applyNumberFormat="1" applyFill="1" applyBorder="1" applyAlignment="1" applyProtection="1">
      <alignment horizontal="center" vertical="center"/>
    </xf>
    <xf numFmtId="4" fontId="2" fillId="5" borderId="4" xfId="9" applyNumberFormat="1" applyFill="1" applyBorder="1" applyAlignment="1" applyProtection="1">
      <alignment horizontal="center" vertical="center"/>
    </xf>
    <xf numFmtId="4" fontId="4" fillId="5" borderId="4" xfId="0" applyNumberFormat="1" applyFont="1" applyFill="1" applyBorder="1" applyAlignment="1" applyProtection="1">
      <alignment horizontal="center" vertical="center"/>
      <protection locked="0"/>
    </xf>
    <xf numFmtId="4" fontId="2" fillId="5" borderId="18" xfId="9" applyNumberFormat="1" applyFill="1" applyBorder="1" applyAlignment="1" applyProtection="1">
      <alignment horizontal="center" vertical="center"/>
    </xf>
    <xf numFmtId="0" fontId="7" fillId="0" borderId="52" xfId="31" applyNumberFormat="1" applyBorder="1" applyProtection="1">
      <alignment horizontal="left" wrapText="1" indent="2"/>
    </xf>
    <xf numFmtId="49" fontId="7" fillId="0" borderId="53" xfId="30" applyNumberFormat="1" applyBorder="1" applyProtection="1">
      <alignment horizontal="center"/>
    </xf>
    <xf numFmtId="49" fontId="7" fillId="0" borderId="54" xfId="29" applyNumberFormat="1" applyBorder="1" applyProtection="1">
      <alignment horizontal="center"/>
    </xf>
    <xf numFmtId="4" fontId="7" fillId="3" borderId="54" xfId="28" applyNumberFormat="1" applyFill="1" applyBorder="1" applyProtection="1">
      <alignment horizontal="right"/>
    </xf>
    <xf numFmtId="0" fontId="6" fillId="0" borderId="0" xfId="20" applyNumberFormat="1" applyBorder="1" applyProtection="1"/>
    <xf numFmtId="0" fontId="8" fillId="4" borderId="4" xfId="25" applyNumberFormat="1" applyFill="1" applyBorder="1" applyProtection="1">
      <alignment horizontal="left" wrapText="1"/>
    </xf>
    <xf numFmtId="0" fontId="7" fillId="4" borderId="4" xfId="24" applyNumberFormat="1" applyFill="1" applyBorder="1" applyProtection="1">
      <alignment horizontal="center" wrapText="1"/>
    </xf>
    <xf numFmtId="49" fontId="7" fillId="4" borderId="4" xfId="23" applyNumberFormat="1" applyFill="1" applyBorder="1" applyProtection="1">
      <alignment horizontal="center" wrapText="1"/>
    </xf>
    <xf numFmtId="4" fontId="7" fillId="4" borderId="4" xfId="22" applyNumberFormat="1" applyFill="1" applyBorder="1" applyProtection="1">
      <alignment horizontal="right"/>
    </xf>
    <xf numFmtId="4" fontId="7" fillId="4" borderId="4" xfId="28" applyNumberFormat="1" applyFill="1" applyBorder="1" applyProtection="1">
      <alignment horizontal="right"/>
    </xf>
    <xf numFmtId="4" fontId="2" fillId="3" borderId="5" xfId="28" applyNumberFormat="1" applyFont="1" applyFill="1" applyProtection="1">
      <alignment horizontal="right"/>
    </xf>
    <xf numFmtId="0" fontId="1" fillId="0" borderId="0" xfId="1" applyNumberFormat="1" applyAlignment="1" applyProtection="1">
      <alignment horizontal="center" wrapText="1"/>
    </xf>
    <xf numFmtId="164" fontId="10" fillId="7" borderId="38" xfId="51" applyNumberFormat="1" applyFont="1" applyFill="1" applyBorder="1" applyAlignment="1">
      <alignment horizontal="center" vertical="center" wrapText="1"/>
    </xf>
    <xf numFmtId="164" fontId="10" fillId="3" borderId="38" xfId="51" applyNumberFormat="1" applyFont="1" applyFill="1" applyBorder="1" applyAlignment="1">
      <alignment horizontal="center" vertical="center" wrapText="1"/>
    </xf>
    <xf numFmtId="49" fontId="11" fillId="0" borderId="38" xfId="51" applyNumberFormat="1" applyFont="1" applyBorder="1" applyAlignment="1">
      <alignment horizontal="center"/>
    </xf>
    <xf numFmtId="165" fontId="10" fillId="7" borderId="38" xfId="51" applyNumberFormat="1" applyFont="1" applyFill="1" applyBorder="1" applyAlignment="1">
      <alignment horizontal="center" vertical="center" wrapText="1"/>
    </xf>
    <xf numFmtId="4" fontId="10" fillId="7" borderId="33" xfId="51" applyNumberFormat="1" applyFont="1" applyFill="1" applyBorder="1" applyAlignment="1">
      <alignment horizontal="center"/>
    </xf>
    <xf numFmtId="0" fontId="10" fillId="0" borderId="37" xfId="51" applyFont="1" applyFill="1" applyBorder="1" applyAlignment="1">
      <alignment vertical="top" wrapText="1"/>
    </xf>
    <xf numFmtId="4" fontId="10" fillId="0" borderId="33" xfId="51" applyNumberFormat="1" applyFont="1" applyFill="1" applyBorder="1" applyAlignment="1">
      <alignment horizontal="center" vertical="center" wrapText="1"/>
    </xf>
    <xf numFmtId="164" fontId="10" fillId="0" borderId="38" xfId="51" applyNumberFormat="1" applyFont="1" applyFill="1" applyBorder="1" applyAlignment="1">
      <alignment horizontal="center" vertical="center" wrapText="1"/>
    </xf>
    <xf numFmtId="165" fontId="10" fillId="0" borderId="38" xfId="51" applyNumberFormat="1" applyFont="1" applyFill="1" applyBorder="1" applyAlignment="1">
      <alignment horizontal="center" vertical="center" wrapText="1"/>
    </xf>
    <xf numFmtId="0" fontId="17" fillId="0" borderId="37" xfId="51" applyFont="1" applyFill="1" applyBorder="1" applyAlignment="1">
      <alignment vertical="top" wrapText="1"/>
    </xf>
    <xf numFmtId="4" fontId="17" fillId="0" borderId="33" xfId="51" applyNumberFormat="1" applyFont="1" applyFill="1" applyBorder="1" applyAlignment="1">
      <alignment horizontal="center" vertical="center" wrapText="1"/>
    </xf>
    <xf numFmtId="49" fontId="2" fillId="0" borderId="4" xfId="3" applyFont="1" applyBorder="1" applyAlignment="1" applyProtection="1">
      <alignment horizontal="center" vertical="center" wrapText="1"/>
      <protection locked="0"/>
    </xf>
    <xf numFmtId="49" fontId="2" fillId="0" borderId="4" xfId="3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1" applyNumberFormat="1" applyAlignment="1" applyProtection="1">
      <alignment horizontal="center" wrapText="1"/>
    </xf>
    <xf numFmtId="49" fontId="2" fillId="0" borderId="2" xfId="2" applyNumberFormat="1" applyBorder="1" applyProtection="1">
      <alignment horizontal="center" vertical="center" wrapText="1"/>
    </xf>
    <xf numFmtId="49" fontId="2" fillId="0" borderId="5" xfId="2" applyNumberFormat="1" applyBorder="1" applyProtection="1">
      <alignment horizontal="center" vertical="center" wrapText="1"/>
    </xf>
    <xf numFmtId="49" fontId="2" fillId="0" borderId="58" xfId="3" applyFont="1" applyBorder="1" applyAlignment="1" applyProtection="1">
      <alignment horizontal="center" vertical="center" wrapText="1"/>
      <protection locked="0"/>
    </xf>
    <xf numFmtId="49" fontId="2" fillId="0" borderId="59" xfId="3" applyFont="1" applyBorder="1" applyAlignment="1" applyProtection="1">
      <alignment horizontal="center" vertical="center" wrapText="1"/>
      <protection locked="0"/>
    </xf>
    <xf numFmtId="49" fontId="2" fillId="0" borderId="2" xfId="3" applyFont="1" applyBorder="1" applyAlignment="1" applyProtection="1">
      <alignment horizontal="center" vertical="center" wrapText="1"/>
      <protection locked="0"/>
    </xf>
    <xf numFmtId="49" fontId="2" fillId="0" borderId="5" xfId="3" applyFont="1" applyBorder="1" applyAlignment="1" applyProtection="1">
      <alignment horizontal="center" vertical="center" wrapText="1"/>
      <protection locked="0"/>
    </xf>
    <xf numFmtId="49" fontId="2" fillId="0" borderId="3" xfId="3" applyFont="1" applyBorder="1" applyAlignment="1" applyProtection="1">
      <alignment horizontal="center" vertical="center" wrapText="1"/>
      <protection locked="0"/>
    </xf>
    <xf numFmtId="49" fontId="2" fillId="0" borderId="6" xfId="3" applyBorder="1" applyAlignment="1" applyProtection="1">
      <alignment horizontal="center" vertical="center" wrapText="1"/>
      <protection locked="0"/>
    </xf>
    <xf numFmtId="49" fontId="2" fillId="0" borderId="60" xfId="3" applyFont="1" applyBorder="1" applyAlignment="1" applyProtection="1">
      <alignment horizontal="center" vertical="center" wrapText="1"/>
      <protection locked="0"/>
    </xf>
    <xf numFmtId="49" fontId="2" fillId="0" borderId="17" xfId="3" applyFont="1" applyBorder="1" applyAlignment="1" applyProtection="1">
      <alignment horizontal="center" vertical="center" wrapText="1"/>
      <protection locked="0"/>
    </xf>
    <xf numFmtId="0" fontId="7" fillId="0" borderId="55" xfId="27" applyNumberFormat="1" applyBorder="1" applyAlignment="1" applyProtection="1">
      <alignment horizontal="center"/>
    </xf>
    <xf numFmtId="0" fontId="7" fillId="0" borderId="56" xfId="27" applyNumberFormat="1" applyBorder="1" applyAlignment="1" applyProtection="1">
      <alignment horizontal="center"/>
    </xf>
    <xf numFmtId="0" fontId="7" fillId="0" borderId="57" xfId="27" applyNumberFormat="1" applyBorder="1" applyAlignment="1" applyProtection="1">
      <alignment horizontal="center"/>
    </xf>
    <xf numFmtId="0" fontId="1" fillId="0" borderId="0" xfId="47" applyNumberFormat="1" applyFont="1" applyAlignment="1" applyProtection="1">
      <alignment horizontal="center"/>
    </xf>
    <xf numFmtId="0" fontId="8" fillId="0" borderId="0" xfId="47" applyNumberFormat="1" applyAlignment="1" applyProtection="1">
      <alignment horizontal="center"/>
    </xf>
    <xf numFmtId="49" fontId="7" fillId="0" borderId="1" xfId="41" applyNumberFormat="1" applyProtection="1">
      <alignment horizontal="center" vertical="center" wrapText="1"/>
    </xf>
    <xf numFmtId="49" fontId="7" fillId="0" borderId="1" xfId="41" applyProtection="1">
      <alignment horizontal="center" vertical="center" wrapText="1"/>
      <protection locked="0"/>
    </xf>
    <xf numFmtId="0" fontId="14" fillId="0" borderId="61" xfId="51" applyFont="1" applyBorder="1" applyAlignment="1">
      <alignment horizontal="center" vertical="center" wrapText="1"/>
    </xf>
    <xf numFmtId="0" fontId="14" fillId="0" borderId="47" xfId="51" applyFont="1" applyBorder="1" applyAlignment="1">
      <alignment horizontal="center" vertical="center" wrapText="1"/>
    </xf>
    <xf numFmtId="0" fontId="10" fillId="0" borderId="0" xfId="51" applyFont="1" applyAlignment="1">
      <alignment horizontal="center" wrapText="1"/>
    </xf>
    <xf numFmtId="0" fontId="13" fillId="0" borderId="31" xfId="51" applyFont="1" applyBorder="1" applyAlignment="1">
      <alignment horizontal="center" vertical="center" wrapText="1"/>
    </xf>
    <xf numFmtId="0" fontId="13" fillId="0" borderId="34" xfId="51" applyFont="1" applyBorder="1" applyAlignment="1">
      <alignment horizontal="center" vertical="center" wrapText="1"/>
    </xf>
    <xf numFmtId="0" fontId="13" fillId="0" borderId="32" xfId="51" applyFont="1" applyBorder="1" applyAlignment="1">
      <alignment horizontal="center" vertical="center" wrapText="1"/>
    </xf>
    <xf numFmtId="0" fontId="13" fillId="0" borderId="33" xfId="51" applyFont="1" applyBorder="1" applyAlignment="1">
      <alignment horizontal="center" vertical="center" wrapText="1"/>
    </xf>
    <xf numFmtId="49" fontId="2" fillId="8" borderId="16" xfId="14" applyNumberFormat="1" applyFill="1" applyProtection="1">
      <alignment horizontal="center"/>
    </xf>
    <xf numFmtId="49" fontId="2" fillId="8" borderId="1" xfId="15" applyNumberFormat="1" applyFill="1" applyProtection="1">
      <alignment horizontal="center"/>
    </xf>
    <xf numFmtId="4" fontId="2" fillId="8" borderId="4" xfId="9" applyNumberFormat="1" applyFill="1" applyBorder="1" applyAlignment="1" applyProtection="1">
      <alignment horizontal="center" vertical="center"/>
    </xf>
    <xf numFmtId="4" fontId="2" fillId="8" borderId="12" xfId="9" applyNumberFormat="1" applyFill="1" applyBorder="1" applyAlignment="1" applyProtection="1">
      <alignment horizontal="center" vertical="center"/>
    </xf>
    <xf numFmtId="4" fontId="4" fillId="8" borderId="4" xfId="0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>
      <alignment horizontal="left" vertical="top"/>
    </xf>
    <xf numFmtId="164" fontId="17" fillId="3" borderId="38" xfId="51" applyNumberFormat="1" applyFont="1" applyFill="1" applyBorder="1" applyAlignment="1">
      <alignment horizontal="center" vertical="center" wrapText="1"/>
    </xf>
  </cellXfs>
  <cellStyles count="53">
    <cellStyle name="xl100" xfId="48"/>
    <cellStyle name="xl101" xfId="35"/>
    <cellStyle name="xl102" xfId="23"/>
    <cellStyle name="xl103" xfId="29"/>
    <cellStyle name="xl104" xfId="44"/>
    <cellStyle name="xl105" xfId="28"/>
    <cellStyle name="xl106" xfId="22"/>
    <cellStyle name="xl116" xfId="43"/>
    <cellStyle name="xl22" xfId="1"/>
    <cellStyle name="xl22 2" xfId="47"/>
    <cellStyle name="xl25" xfId="19"/>
    <cellStyle name="xl27" xfId="17"/>
    <cellStyle name="xl29" xfId="2"/>
    <cellStyle name="xl29 2" xfId="41"/>
    <cellStyle name="xl30" xfId="4"/>
    <cellStyle name="xl30 2" xfId="40"/>
    <cellStyle name="xl32" xfId="6"/>
    <cellStyle name="xl33" xfId="10"/>
    <cellStyle name="xl33 2" xfId="34"/>
    <cellStyle name="xl34" xfId="13"/>
    <cellStyle name="xl42" xfId="7"/>
    <cellStyle name="xl42 2" xfId="36"/>
    <cellStyle name="xl43" xfId="11"/>
    <cellStyle name="xl44" xfId="14"/>
    <cellStyle name="xl49" xfId="46"/>
    <cellStyle name="xl50" xfId="8"/>
    <cellStyle name="xl51" xfId="12"/>
    <cellStyle name="xl52" xfId="15"/>
    <cellStyle name="xl52 2" xfId="32"/>
    <cellStyle name="xl53" xfId="3"/>
    <cellStyle name="xl53 2" xfId="42"/>
    <cellStyle name="xl54" xfId="5"/>
    <cellStyle name="xl54 2" xfId="39"/>
    <cellStyle name="xl56" xfId="9"/>
    <cellStyle name="xl58" xfId="18"/>
    <cellStyle name="xl74" xfId="38"/>
    <cellStyle name="xl75" xfId="21"/>
    <cellStyle name="xl87" xfId="50"/>
    <cellStyle name="xl88" xfId="45"/>
    <cellStyle name="xl89" xfId="37"/>
    <cellStyle name="xl90" xfId="27"/>
    <cellStyle name="xl91" xfId="25"/>
    <cellStyle name="xl92" xfId="31"/>
    <cellStyle name="xl93" xfId="49"/>
    <cellStyle name="xl94" xfId="33"/>
    <cellStyle name="xl95" xfId="26"/>
    <cellStyle name="xl96" xfId="24"/>
    <cellStyle name="xl98" xfId="30"/>
    <cellStyle name="xl99" xfId="20"/>
    <cellStyle name="Обычный" xfId="0" builtinId="0"/>
    <cellStyle name="Обычный 2" xfId="16"/>
    <cellStyle name="Обычный 3" xfId="51"/>
    <cellStyle name="Обычный_ПРИЛ.№4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Normal="100" workbookViewId="0">
      <selection activeCell="G31" sqref="G31:H31"/>
    </sheetView>
  </sheetViews>
  <sheetFormatPr defaultRowHeight="15" x14ac:dyDescent="0.25"/>
  <cols>
    <col min="1" max="1" width="46.5703125" customWidth="1"/>
    <col min="2" max="2" width="7.42578125" customWidth="1"/>
    <col min="3" max="3" width="21.85546875" customWidth="1"/>
    <col min="4" max="4" width="12.5703125" customWidth="1"/>
    <col min="5" max="5" width="13.28515625" customWidth="1"/>
    <col min="6" max="6" width="12.7109375" customWidth="1"/>
    <col min="7" max="8" width="12.42578125" customWidth="1"/>
    <col min="9" max="9" width="12" customWidth="1"/>
    <col min="10" max="10" width="14.42578125" customWidth="1"/>
    <col min="11" max="11" width="11.7109375" customWidth="1"/>
  </cols>
  <sheetData>
    <row r="1" spans="1:11" x14ac:dyDescent="0.25">
      <c r="A1" s="116" t="s">
        <v>128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3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idden="1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idden="1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hidden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hidden="1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7" spans="1:11" hidden="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hidden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idden="1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1:11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 t="s">
        <v>106</v>
      </c>
    </row>
    <row r="12" spans="1:11" ht="15" customHeight="1" x14ac:dyDescent="0.25">
      <c r="A12" s="117" t="s">
        <v>0</v>
      </c>
      <c r="B12" s="117" t="s">
        <v>1</v>
      </c>
      <c r="C12" s="117" t="s">
        <v>2</v>
      </c>
      <c r="D12" s="119" t="s">
        <v>107</v>
      </c>
      <c r="E12" s="121" t="s">
        <v>127</v>
      </c>
      <c r="F12" s="123" t="s">
        <v>3</v>
      </c>
      <c r="G12" s="113" t="s">
        <v>107</v>
      </c>
      <c r="H12" s="125" t="s">
        <v>125</v>
      </c>
      <c r="I12" s="113" t="s">
        <v>3</v>
      </c>
      <c r="J12" s="113" t="s">
        <v>129</v>
      </c>
      <c r="K12" s="115" t="s">
        <v>130</v>
      </c>
    </row>
    <row r="13" spans="1:11" ht="53.25" customHeight="1" x14ac:dyDescent="0.25">
      <c r="A13" s="118"/>
      <c r="B13" s="118"/>
      <c r="C13" s="118"/>
      <c r="D13" s="120"/>
      <c r="E13" s="122"/>
      <c r="F13" s="124"/>
      <c r="G13" s="114"/>
      <c r="H13" s="126"/>
      <c r="I13" s="114"/>
      <c r="J13" s="114"/>
      <c r="K13" s="115"/>
    </row>
    <row r="14" spans="1:11" ht="15.75" thickBot="1" x14ac:dyDescent="0.3">
      <c r="A14" s="1" t="s">
        <v>4</v>
      </c>
      <c r="B14" s="1" t="s">
        <v>5</v>
      </c>
      <c r="C14" s="1" t="s">
        <v>6</v>
      </c>
      <c r="D14" s="2" t="s">
        <v>7</v>
      </c>
      <c r="E14" s="2" t="s">
        <v>8</v>
      </c>
      <c r="F14" s="3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65">
        <v>11</v>
      </c>
    </row>
    <row r="15" spans="1:11" x14ac:dyDescent="0.25">
      <c r="A15" s="5" t="s">
        <v>14</v>
      </c>
      <c r="B15" s="6" t="s">
        <v>15</v>
      </c>
      <c r="C15" s="7" t="s">
        <v>16</v>
      </c>
      <c r="D15" s="75">
        <f>SUM(D17,D32)</f>
        <v>16635252.130000001</v>
      </c>
      <c r="E15" s="75">
        <f>SUM(E17,E32)</f>
        <v>5036039.87</v>
      </c>
      <c r="F15" s="74">
        <f>E15/D15*100</f>
        <v>30.273300522557211</v>
      </c>
      <c r="G15" s="75">
        <f>SUM(G17,G32)</f>
        <v>11543326.539999999</v>
      </c>
      <c r="H15" s="75">
        <f>SUM(H17,H32)</f>
        <v>5261073.91</v>
      </c>
      <c r="I15" s="75">
        <f>H15/G15*100</f>
        <v>45.576757200528789</v>
      </c>
      <c r="J15" s="75">
        <f>H15/E15*100</f>
        <v>104.46847216878766</v>
      </c>
      <c r="K15" s="76">
        <f>J15-100</f>
        <v>4.4684721687876561</v>
      </c>
    </row>
    <row r="16" spans="1:11" x14ac:dyDescent="0.25">
      <c r="A16" s="8" t="s">
        <v>17</v>
      </c>
      <c r="B16" s="9"/>
      <c r="C16" s="10"/>
      <c r="D16" s="78"/>
      <c r="E16" s="78"/>
      <c r="F16" s="77"/>
      <c r="G16" s="78"/>
      <c r="H16" s="78"/>
      <c r="I16" s="79"/>
      <c r="J16" s="80"/>
      <c r="K16" s="81"/>
    </row>
    <row r="17" spans="1:11" x14ac:dyDescent="0.25">
      <c r="A17" s="11" t="s">
        <v>18</v>
      </c>
      <c r="B17" s="12" t="s">
        <v>15</v>
      </c>
      <c r="C17" s="13" t="s">
        <v>19</v>
      </c>
      <c r="D17" s="82">
        <f>SUM(D18,D22,D25,D28,D29,D30,D20)</f>
        <v>1971200</v>
      </c>
      <c r="E17" s="82">
        <f>SUM(E18,E22,E25,E28,E29,E30,E20)</f>
        <v>816544.77999999991</v>
      </c>
      <c r="F17" s="83">
        <f t="shared" ref="F17:F27" si="0">E17/D17*100</f>
        <v>41.423740868506485</v>
      </c>
      <c r="G17" s="82">
        <f>SUM(G18,G22,G25,G28,G29,G30,G20)</f>
        <v>1981200</v>
      </c>
      <c r="H17" s="82">
        <f>SUM(H18,H22,H25,H28,H29,H30,H20)</f>
        <v>721004.0199999999</v>
      </c>
      <c r="I17" s="84">
        <f t="shared" ref="I17:I36" si="1">H17/G17*100</f>
        <v>36.392288512012918</v>
      </c>
      <c r="J17" s="84">
        <f t="shared" ref="J17:J24" si="2">H17/E17*100</f>
        <v>88.299385123740549</v>
      </c>
      <c r="K17" s="85">
        <f t="shared" ref="K17:K36" si="3">J17-100</f>
        <v>-11.700614876259451</v>
      </c>
    </row>
    <row r="18" spans="1:11" x14ac:dyDescent="0.25">
      <c r="A18" s="17" t="s">
        <v>20</v>
      </c>
      <c r="B18" s="18" t="s">
        <v>15</v>
      </c>
      <c r="C18" s="19" t="s">
        <v>21</v>
      </c>
      <c r="D18" s="87">
        <f>D19</f>
        <v>400000</v>
      </c>
      <c r="E18" s="87">
        <f>E19</f>
        <v>188168.56</v>
      </c>
      <c r="F18" s="86">
        <f t="shared" si="0"/>
        <v>47.042139999999996</v>
      </c>
      <c r="G18" s="87">
        <f>G19</f>
        <v>400000</v>
      </c>
      <c r="H18" s="87">
        <f>H19</f>
        <v>196030.33</v>
      </c>
      <c r="I18" s="87">
        <f t="shared" si="1"/>
        <v>49.007582499999998</v>
      </c>
      <c r="J18" s="87">
        <f t="shared" si="2"/>
        <v>104.17804653444762</v>
      </c>
      <c r="K18" s="88">
        <f t="shared" si="3"/>
        <v>4.178046534447617</v>
      </c>
    </row>
    <row r="19" spans="1:11" x14ac:dyDescent="0.25">
      <c r="A19" s="14" t="s">
        <v>22</v>
      </c>
      <c r="B19" s="15" t="s">
        <v>15</v>
      </c>
      <c r="C19" s="16" t="s">
        <v>23</v>
      </c>
      <c r="D19" s="79">
        <v>400000</v>
      </c>
      <c r="E19" s="79">
        <v>188168.56</v>
      </c>
      <c r="F19" s="77">
        <f t="shared" si="0"/>
        <v>47.042139999999996</v>
      </c>
      <c r="G19" s="79">
        <v>400000</v>
      </c>
      <c r="H19" s="79">
        <v>196030.33</v>
      </c>
      <c r="I19" s="79">
        <f t="shared" si="1"/>
        <v>49.007582499999998</v>
      </c>
      <c r="J19" s="79">
        <f t="shared" si="2"/>
        <v>104.17804653444762</v>
      </c>
      <c r="K19" s="81">
        <f t="shared" si="3"/>
        <v>4.178046534447617</v>
      </c>
    </row>
    <row r="20" spans="1:11" x14ac:dyDescent="0.25">
      <c r="A20" s="17" t="s">
        <v>110</v>
      </c>
      <c r="B20" s="18" t="s">
        <v>15</v>
      </c>
      <c r="C20" s="19" t="s">
        <v>24</v>
      </c>
      <c r="D20" s="87">
        <f>D21</f>
        <v>0</v>
      </c>
      <c r="E20" s="87">
        <f>E21</f>
        <v>0</v>
      </c>
      <c r="F20" s="86" t="s">
        <v>25</v>
      </c>
      <c r="G20" s="87">
        <f>G21</f>
        <v>0</v>
      </c>
      <c r="H20" s="87">
        <f>H21</f>
        <v>5462.7</v>
      </c>
      <c r="I20" s="87" t="s">
        <v>25</v>
      </c>
      <c r="J20" s="87" t="s">
        <v>25</v>
      </c>
      <c r="K20" s="88" t="s">
        <v>25</v>
      </c>
    </row>
    <row r="21" spans="1:11" x14ac:dyDescent="0.25">
      <c r="A21" s="14" t="s">
        <v>111</v>
      </c>
      <c r="B21" s="15" t="s">
        <v>15</v>
      </c>
      <c r="C21" s="16" t="s">
        <v>112</v>
      </c>
      <c r="D21" s="79">
        <v>0</v>
      </c>
      <c r="E21" s="79">
        <v>0</v>
      </c>
      <c r="F21" s="77" t="s">
        <v>25</v>
      </c>
      <c r="G21" s="79">
        <v>0</v>
      </c>
      <c r="H21" s="79">
        <v>5462.7</v>
      </c>
      <c r="I21" s="79" t="s">
        <v>25</v>
      </c>
      <c r="J21" s="79" t="s">
        <v>25</v>
      </c>
      <c r="K21" s="81" t="s">
        <v>25</v>
      </c>
    </row>
    <row r="22" spans="1:11" x14ac:dyDescent="0.25">
      <c r="A22" s="17" t="s">
        <v>26</v>
      </c>
      <c r="B22" s="18" t="s">
        <v>15</v>
      </c>
      <c r="C22" s="19" t="s">
        <v>27</v>
      </c>
      <c r="D22" s="87">
        <f>SUM(D23:D24)</f>
        <v>1320000</v>
      </c>
      <c r="E22" s="87">
        <f>SUM(E23:E24)</f>
        <v>514142.17000000004</v>
      </c>
      <c r="F22" s="86">
        <f t="shared" si="0"/>
        <v>38.950164393939396</v>
      </c>
      <c r="G22" s="87">
        <f>SUM(G23:G24)</f>
        <v>1330000</v>
      </c>
      <c r="H22" s="87">
        <f>SUM(H23:H24)</f>
        <v>407251.27</v>
      </c>
      <c r="I22" s="87">
        <f t="shared" si="1"/>
        <v>30.620396240601504</v>
      </c>
      <c r="J22" s="87">
        <f t="shared" si="2"/>
        <v>79.20985551525564</v>
      </c>
      <c r="K22" s="88">
        <v>0</v>
      </c>
    </row>
    <row r="23" spans="1:11" x14ac:dyDescent="0.25">
      <c r="A23" s="14" t="s">
        <v>28</v>
      </c>
      <c r="B23" s="15" t="s">
        <v>15</v>
      </c>
      <c r="C23" s="16" t="s">
        <v>29</v>
      </c>
      <c r="D23" s="79">
        <v>400000</v>
      </c>
      <c r="E23" s="79">
        <v>84642.59</v>
      </c>
      <c r="F23" s="77">
        <f t="shared" si="0"/>
        <v>21.1606475</v>
      </c>
      <c r="G23" s="79">
        <v>400000</v>
      </c>
      <c r="H23" s="79">
        <v>22320.38</v>
      </c>
      <c r="I23" s="79">
        <f t="shared" si="1"/>
        <v>5.580095</v>
      </c>
      <c r="J23" s="79">
        <f t="shared" si="2"/>
        <v>26.370152425628756</v>
      </c>
      <c r="K23" s="81">
        <f t="shared" si="3"/>
        <v>-73.62984757437124</v>
      </c>
    </row>
    <row r="24" spans="1:11" x14ac:dyDescent="0.25">
      <c r="A24" s="14" t="s">
        <v>30</v>
      </c>
      <c r="B24" s="15" t="s">
        <v>15</v>
      </c>
      <c r="C24" s="16" t="s">
        <v>31</v>
      </c>
      <c r="D24" s="79">
        <v>920000</v>
      </c>
      <c r="E24" s="79">
        <v>429499.58</v>
      </c>
      <c r="F24" s="77">
        <f t="shared" si="0"/>
        <v>46.684736956521739</v>
      </c>
      <c r="G24" s="79">
        <v>930000</v>
      </c>
      <c r="H24" s="79">
        <v>384930.89</v>
      </c>
      <c r="I24" s="79">
        <f t="shared" si="1"/>
        <v>41.390418279569893</v>
      </c>
      <c r="J24" s="79">
        <f t="shared" si="2"/>
        <v>89.623112087792961</v>
      </c>
      <c r="K24" s="81">
        <f t="shared" si="3"/>
        <v>-10.376887912207039</v>
      </c>
    </row>
    <row r="25" spans="1:11" x14ac:dyDescent="0.25">
      <c r="A25" s="17" t="s">
        <v>32</v>
      </c>
      <c r="B25" s="18" t="s">
        <v>15</v>
      </c>
      <c r="C25" s="19" t="s">
        <v>33</v>
      </c>
      <c r="D25" s="87">
        <f>D26</f>
        <v>10000</v>
      </c>
      <c r="E25" s="87">
        <f>E26</f>
        <v>3900</v>
      </c>
      <c r="F25" s="86">
        <f t="shared" si="0"/>
        <v>39</v>
      </c>
      <c r="G25" s="87">
        <f>G26</f>
        <v>10000</v>
      </c>
      <c r="H25" s="87">
        <f>H26</f>
        <v>3300</v>
      </c>
      <c r="I25" s="87">
        <f t="shared" si="1"/>
        <v>33</v>
      </c>
      <c r="J25" s="87">
        <f>H25/E25*100</f>
        <v>84.615384615384613</v>
      </c>
      <c r="K25" s="88">
        <f t="shared" si="3"/>
        <v>-15.384615384615387</v>
      </c>
    </row>
    <row r="26" spans="1:11" ht="58.5" customHeight="1" x14ac:dyDescent="0.25">
      <c r="A26" s="14" t="s">
        <v>108</v>
      </c>
      <c r="B26" s="15" t="s">
        <v>15</v>
      </c>
      <c r="C26" s="16" t="s">
        <v>109</v>
      </c>
      <c r="D26" s="79">
        <v>10000</v>
      </c>
      <c r="E26" s="79">
        <v>3900</v>
      </c>
      <c r="F26" s="77">
        <f t="shared" si="0"/>
        <v>39</v>
      </c>
      <c r="G26" s="79">
        <v>10000</v>
      </c>
      <c r="H26" s="79">
        <v>3300</v>
      </c>
      <c r="I26" s="79">
        <f t="shared" si="1"/>
        <v>33</v>
      </c>
      <c r="J26" s="79">
        <f>H26/E26*100</f>
        <v>84.615384615384613</v>
      </c>
      <c r="K26" s="81">
        <f>J26-100</f>
        <v>-15.384615384615387</v>
      </c>
    </row>
    <row r="27" spans="1:11" x14ac:dyDescent="0.25">
      <c r="A27" s="146" t="s">
        <v>140</v>
      </c>
      <c r="B27" s="141"/>
      <c r="C27" s="142"/>
      <c r="D27" s="143">
        <f>D18+D20+D22+D25</f>
        <v>1730000</v>
      </c>
      <c r="E27" s="143">
        <f>E18+E20+E22+E25</f>
        <v>706210.73</v>
      </c>
      <c r="F27" s="144">
        <f t="shared" si="0"/>
        <v>40.821429479768781</v>
      </c>
      <c r="G27" s="143">
        <f>G18+G20+G22+G25</f>
        <v>1740000</v>
      </c>
      <c r="H27" s="143">
        <f>H18+H20+H22+H25</f>
        <v>612044.30000000005</v>
      </c>
      <c r="I27" s="143">
        <f t="shared" si="1"/>
        <v>35.174959770114945</v>
      </c>
      <c r="J27" s="143">
        <f>H27/E27*100</f>
        <v>86.665958757097911</v>
      </c>
      <c r="K27" s="145">
        <f>J27-100</f>
        <v>-13.334041242902089</v>
      </c>
    </row>
    <row r="28" spans="1:11" ht="34.5" x14ac:dyDescent="0.25">
      <c r="A28" s="17" t="s">
        <v>34</v>
      </c>
      <c r="B28" s="18" t="s">
        <v>15</v>
      </c>
      <c r="C28" s="19" t="s">
        <v>35</v>
      </c>
      <c r="D28" s="87">
        <v>141200</v>
      </c>
      <c r="E28" s="87">
        <v>67350</v>
      </c>
      <c r="F28" s="86">
        <f>E28/D28*100</f>
        <v>47.698300283286123</v>
      </c>
      <c r="G28" s="87">
        <v>141200</v>
      </c>
      <c r="H28" s="87">
        <v>69825</v>
      </c>
      <c r="I28" s="87">
        <f t="shared" si="1"/>
        <v>49.451133144475925</v>
      </c>
      <c r="J28" s="87">
        <f>H28/E28*100</f>
        <v>103.67483296213808</v>
      </c>
      <c r="K28" s="88">
        <f t="shared" si="3"/>
        <v>3.6748329621380833</v>
      </c>
    </row>
    <row r="29" spans="1:11" ht="23.25" x14ac:dyDescent="0.25">
      <c r="A29" s="17" t="s">
        <v>36</v>
      </c>
      <c r="B29" s="18" t="s">
        <v>15</v>
      </c>
      <c r="C29" s="19" t="s">
        <v>37</v>
      </c>
      <c r="D29" s="87">
        <v>100000</v>
      </c>
      <c r="E29" s="87">
        <v>69083.45</v>
      </c>
      <c r="F29" s="86">
        <f>E29/D29*100</f>
        <v>69.083449999999999</v>
      </c>
      <c r="G29" s="87">
        <v>100000</v>
      </c>
      <c r="H29" s="87">
        <v>39134.720000000001</v>
      </c>
      <c r="I29" s="87">
        <f t="shared" si="1"/>
        <v>39.134720000000002</v>
      </c>
      <c r="J29" s="87">
        <f>H29/E29*100</f>
        <v>56.64847369377182</v>
      </c>
      <c r="K29" s="88">
        <f t="shared" si="3"/>
        <v>-43.35152630622818</v>
      </c>
    </row>
    <row r="30" spans="1:11" x14ac:dyDescent="0.25">
      <c r="A30" s="17" t="s">
        <v>38</v>
      </c>
      <c r="B30" s="18" t="s">
        <v>15</v>
      </c>
      <c r="C30" s="19" t="s">
        <v>39</v>
      </c>
      <c r="D30" s="87">
        <v>0</v>
      </c>
      <c r="E30" s="87">
        <v>-26099.4</v>
      </c>
      <c r="F30" s="86" t="s">
        <v>25</v>
      </c>
      <c r="G30" s="87">
        <v>0</v>
      </c>
      <c r="H30" s="87">
        <v>0</v>
      </c>
      <c r="I30" s="87" t="s">
        <v>25</v>
      </c>
      <c r="J30" s="87" t="s">
        <v>25</v>
      </c>
      <c r="K30" s="88" t="s">
        <v>25</v>
      </c>
    </row>
    <row r="31" spans="1:11" x14ac:dyDescent="0.25">
      <c r="A31" s="146" t="s">
        <v>141</v>
      </c>
      <c r="B31" s="141"/>
      <c r="C31" s="142"/>
      <c r="D31" s="143">
        <f>SUM(D28:D30)</f>
        <v>241200</v>
      </c>
      <c r="E31" s="143">
        <f>SUM(E28:E30)</f>
        <v>110334.05000000002</v>
      </c>
      <c r="F31" s="144">
        <f t="shared" ref="F31" si="4">E31/D31*100</f>
        <v>45.743801824212277</v>
      </c>
      <c r="G31" s="143">
        <f>SUM(G28:G30)</f>
        <v>241200</v>
      </c>
      <c r="H31" s="143">
        <f>SUM(H28:H30)</f>
        <v>108959.72</v>
      </c>
      <c r="I31" s="143">
        <f t="shared" ref="I31" si="5">H31/G31*100</f>
        <v>45.174013266998344</v>
      </c>
      <c r="J31" s="143">
        <f>H31/E31*100</f>
        <v>98.754391776609296</v>
      </c>
      <c r="K31" s="145">
        <f>J31-100</f>
        <v>-1.245608223390704</v>
      </c>
    </row>
    <row r="32" spans="1:11" x14ac:dyDescent="0.25">
      <c r="A32" s="11" t="s">
        <v>40</v>
      </c>
      <c r="B32" s="12" t="s">
        <v>15</v>
      </c>
      <c r="C32" s="13" t="s">
        <v>41</v>
      </c>
      <c r="D32" s="82">
        <f>SUM(D33:D37)</f>
        <v>14664052.130000001</v>
      </c>
      <c r="E32" s="82">
        <f>SUM(E33:E37)</f>
        <v>4219495.09</v>
      </c>
      <c r="F32" s="83">
        <f>E32/D32*100</f>
        <v>28.774414142784416</v>
      </c>
      <c r="G32" s="82">
        <f>SUM(G33:G37)</f>
        <v>9562126.5399999991</v>
      </c>
      <c r="H32" s="82">
        <f>SUM(H33:H37)</f>
        <v>4540069.8900000006</v>
      </c>
      <c r="I32" s="84">
        <f t="shared" si="1"/>
        <v>47.479709361804794</v>
      </c>
      <c r="J32" s="84">
        <f>H32/E32*100</f>
        <v>107.59746825537842</v>
      </c>
      <c r="K32" s="85">
        <f t="shared" si="3"/>
        <v>7.5974682553784163</v>
      </c>
    </row>
    <row r="33" spans="1:11" ht="23.25" x14ac:dyDescent="0.25">
      <c r="A33" s="17" t="s">
        <v>42</v>
      </c>
      <c r="B33" s="18" t="s">
        <v>15</v>
      </c>
      <c r="C33" s="19" t="s">
        <v>43</v>
      </c>
      <c r="D33" s="87">
        <v>7218100</v>
      </c>
      <c r="E33" s="87">
        <v>3609048</v>
      </c>
      <c r="F33" s="86">
        <f>E33/D33*100</f>
        <v>49.999972291877363</v>
      </c>
      <c r="G33" s="87">
        <v>7250190</v>
      </c>
      <c r="H33" s="87">
        <v>3625098</v>
      </c>
      <c r="I33" s="87">
        <f t="shared" si="1"/>
        <v>50.000041378225944</v>
      </c>
      <c r="J33" s="87">
        <f>H33/E33*100</f>
        <v>100.44471561475493</v>
      </c>
      <c r="K33" s="88">
        <f t="shared" si="3"/>
        <v>0.44471561475492649</v>
      </c>
    </row>
    <row r="34" spans="1:11" ht="23.25" x14ac:dyDescent="0.25">
      <c r="A34" s="17" t="s">
        <v>44</v>
      </c>
      <c r="B34" s="18" t="s">
        <v>15</v>
      </c>
      <c r="C34" s="19" t="s">
        <v>45</v>
      </c>
      <c r="D34" s="87">
        <v>6833697</v>
      </c>
      <c r="E34" s="87">
        <v>114652</v>
      </c>
      <c r="F34" s="86">
        <f>E34/D34*100</f>
        <v>1.6777448575785552</v>
      </c>
      <c r="G34" s="87">
        <v>1508357</v>
      </c>
      <c r="H34" s="87">
        <v>254178.5</v>
      </c>
      <c r="I34" s="87">
        <f t="shared" si="1"/>
        <v>16.851348851763873</v>
      </c>
      <c r="J34" s="87">
        <f>H34/E34*100</f>
        <v>221.69565293235181</v>
      </c>
      <c r="K34" s="88">
        <f t="shared" si="3"/>
        <v>121.69565293235181</v>
      </c>
    </row>
    <row r="35" spans="1:11" ht="23.25" x14ac:dyDescent="0.25">
      <c r="A35" s="17" t="s">
        <v>46</v>
      </c>
      <c r="B35" s="18" t="s">
        <v>15</v>
      </c>
      <c r="C35" s="19" t="s">
        <v>47</v>
      </c>
      <c r="D35" s="87">
        <v>203815</v>
      </c>
      <c r="E35" s="87">
        <v>87354.96</v>
      </c>
      <c r="F35" s="86">
        <f>E35/D35*100</f>
        <v>42.85992689448765</v>
      </c>
      <c r="G35" s="87">
        <v>232400</v>
      </c>
      <c r="H35" s="87">
        <v>89613.85</v>
      </c>
      <c r="I35" s="87">
        <f t="shared" si="1"/>
        <v>38.560176419965579</v>
      </c>
      <c r="J35" s="87">
        <f>H35/E35*100</f>
        <v>102.58587491769214</v>
      </c>
      <c r="K35" s="88">
        <f t="shared" si="3"/>
        <v>2.5858749176921378</v>
      </c>
    </row>
    <row r="36" spans="1:11" x14ac:dyDescent="0.25">
      <c r="A36" s="17" t="s">
        <v>50</v>
      </c>
      <c r="B36" s="18" t="s">
        <v>15</v>
      </c>
      <c r="C36" s="19" t="s">
        <v>51</v>
      </c>
      <c r="D36" s="87">
        <v>432287.07</v>
      </c>
      <c r="E36" s="87">
        <v>432287.07</v>
      </c>
      <c r="F36" s="86">
        <f>E36/D36*100</f>
        <v>100</v>
      </c>
      <c r="G36" s="87">
        <v>571179.54</v>
      </c>
      <c r="H36" s="87">
        <v>571179.54</v>
      </c>
      <c r="I36" s="87">
        <f t="shared" si="1"/>
        <v>100</v>
      </c>
      <c r="J36" s="87">
        <f>H36/E36*100</f>
        <v>132.12968410089155</v>
      </c>
      <c r="K36" s="88">
        <f t="shared" si="3"/>
        <v>32.129684100891552</v>
      </c>
    </row>
    <row r="37" spans="1:11" ht="34.5" x14ac:dyDescent="0.25">
      <c r="A37" s="17" t="s">
        <v>48</v>
      </c>
      <c r="B37" s="18" t="s">
        <v>15</v>
      </c>
      <c r="C37" s="19" t="s">
        <v>49</v>
      </c>
      <c r="D37" s="87">
        <v>-23846.94</v>
      </c>
      <c r="E37" s="87">
        <v>-23846.94</v>
      </c>
      <c r="F37" s="89" t="s">
        <v>25</v>
      </c>
      <c r="G37" s="87">
        <v>0</v>
      </c>
      <c r="H37" s="87">
        <v>0</v>
      </c>
      <c r="I37" s="87" t="s">
        <v>25</v>
      </c>
      <c r="J37" s="87" t="s">
        <v>25</v>
      </c>
      <c r="K37" s="88" t="s">
        <v>25</v>
      </c>
    </row>
  </sheetData>
  <mergeCells count="12">
    <mergeCell ref="J12:J13"/>
    <mergeCell ref="K12:K13"/>
    <mergeCell ref="A1:K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4" zoomScaleNormal="100" workbookViewId="0">
      <selection activeCell="K32" sqref="K32"/>
    </sheetView>
  </sheetViews>
  <sheetFormatPr defaultRowHeight="15" x14ac:dyDescent="0.25"/>
  <cols>
    <col min="1" max="1" width="49.28515625" style="20" customWidth="1"/>
    <col min="2" max="2" width="5" style="20" customWidth="1"/>
    <col min="3" max="3" width="31.42578125" style="20" customWidth="1"/>
    <col min="4" max="4" width="12.7109375" style="20" customWidth="1"/>
    <col min="5" max="5" width="13.42578125" style="20" customWidth="1"/>
    <col min="6" max="6" width="10.7109375" style="20" customWidth="1"/>
    <col min="7" max="7" width="14.5703125" style="20" customWidth="1"/>
    <col min="8" max="8" width="13.42578125" style="20" customWidth="1"/>
    <col min="9" max="9" width="11.85546875" style="20" customWidth="1"/>
    <col min="10" max="10" width="12.28515625" style="20" customWidth="1"/>
    <col min="11" max="11" width="13.42578125" style="20" customWidth="1"/>
    <col min="12" max="12" width="11.5703125" style="20" customWidth="1"/>
    <col min="13" max="16384" width="9.140625" style="20"/>
  </cols>
  <sheetData>
    <row r="1" spans="1:11" ht="7.5" customHeight="1" x14ac:dyDescent="0.25">
      <c r="A1" s="130" t="s">
        <v>131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4.1" customHeight="1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2.95" customHeight="1" x14ac:dyDescent="0.25">
      <c r="A3" s="42"/>
      <c r="B3" s="42"/>
      <c r="C3" s="42"/>
      <c r="D3" s="41"/>
      <c r="E3" s="40"/>
      <c r="F3" s="21"/>
    </row>
    <row r="4" spans="1:11" ht="11.45" customHeight="1" x14ac:dyDescent="0.25">
      <c r="A4" s="132" t="s">
        <v>0</v>
      </c>
      <c r="B4" s="132" t="s">
        <v>1</v>
      </c>
      <c r="C4" s="132" t="s">
        <v>98</v>
      </c>
      <c r="D4" s="119" t="s">
        <v>107</v>
      </c>
      <c r="E4" s="121" t="s">
        <v>127</v>
      </c>
      <c r="F4" s="123" t="s">
        <v>3</v>
      </c>
      <c r="G4" s="113" t="s">
        <v>132</v>
      </c>
      <c r="H4" s="113" t="s">
        <v>133</v>
      </c>
      <c r="I4" s="113" t="s">
        <v>3</v>
      </c>
      <c r="J4" s="113" t="s">
        <v>129</v>
      </c>
      <c r="K4" s="115" t="s">
        <v>130</v>
      </c>
    </row>
    <row r="5" spans="1:11" ht="52.5" customHeight="1" x14ac:dyDescent="0.25">
      <c r="A5" s="133"/>
      <c r="B5" s="133"/>
      <c r="C5" s="133"/>
      <c r="D5" s="120"/>
      <c r="E5" s="122"/>
      <c r="F5" s="124"/>
      <c r="G5" s="114"/>
      <c r="H5" s="114"/>
      <c r="I5" s="114"/>
      <c r="J5" s="114"/>
      <c r="K5" s="115"/>
    </row>
    <row r="6" spans="1:11" ht="11.45" customHeight="1" thickBot="1" x14ac:dyDescent="0.3">
      <c r="A6" s="39" t="s">
        <v>4</v>
      </c>
      <c r="B6" s="39" t="s">
        <v>5</v>
      </c>
      <c r="C6" s="39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105</v>
      </c>
    </row>
    <row r="7" spans="1:11" ht="30" customHeight="1" x14ac:dyDescent="0.25">
      <c r="A7" s="37" t="s">
        <v>97</v>
      </c>
      <c r="B7" s="36" t="s">
        <v>96</v>
      </c>
      <c r="C7" s="35" t="s">
        <v>16</v>
      </c>
      <c r="D7" s="34">
        <f>SUM(D9,D16,D18,D20,D23,D25,D27,D29,D31)</f>
        <v>16842670.390000001</v>
      </c>
      <c r="E7" s="34">
        <f>SUM(E9,E16,E18,E20,E23,E25,E27,E29,E31)</f>
        <v>4129193.94</v>
      </c>
      <c r="F7" s="34">
        <f>E7/D7*100</f>
        <v>24.516266389987816</v>
      </c>
      <c r="G7" s="34">
        <f>SUM(G9,G16,G18,G20,G23,G25,G27,G29,G31)</f>
        <v>12448209.959999999</v>
      </c>
      <c r="H7" s="34">
        <f>SUM(H9,H16,H18,H20,H23,H25,H27,H29,H31)</f>
        <v>5457280.6300000008</v>
      </c>
      <c r="I7" s="34">
        <f>H7/G7*100</f>
        <v>43.839882581800552</v>
      </c>
      <c r="J7" s="34">
        <f>H7/E7+100</f>
        <v>101.32163340092474</v>
      </c>
      <c r="K7" s="34">
        <f>J7-100</f>
        <v>1.321633400924739</v>
      </c>
    </row>
    <row r="8" spans="1:11" ht="14.25" customHeight="1" x14ac:dyDescent="0.25">
      <c r="A8" s="33" t="s">
        <v>17</v>
      </c>
      <c r="B8" s="32"/>
      <c r="C8" s="31"/>
      <c r="D8" s="31"/>
      <c r="E8" s="31"/>
      <c r="F8" s="43"/>
      <c r="G8" s="31"/>
      <c r="H8" s="31"/>
      <c r="I8" s="43"/>
      <c r="J8" s="43"/>
      <c r="K8" s="43"/>
    </row>
    <row r="9" spans="1:11" ht="15" customHeight="1" x14ac:dyDescent="0.25">
      <c r="A9" s="30" t="s">
        <v>95</v>
      </c>
      <c r="B9" s="29" t="s">
        <v>96</v>
      </c>
      <c r="C9" s="28" t="s">
        <v>94</v>
      </c>
      <c r="D9" s="27">
        <f>SUM(D10:D15)</f>
        <v>5432925.0999999996</v>
      </c>
      <c r="E9" s="27">
        <f>SUM(E10:E15)</f>
        <v>2262095.46</v>
      </c>
      <c r="F9" s="27">
        <f t="shared" ref="F9:F32" si="0">E9/D9*100</f>
        <v>41.636787151731582</v>
      </c>
      <c r="G9" s="27">
        <f>SUM(G10:G15)</f>
        <v>5907948.3399999999</v>
      </c>
      <c r="H9" s="27">
        <f>SUM(H10:H15)</f>
        <v>3262868.79</v>
      </c>
      <c r="I9" s="27">
        <f t="shared" ref="I9:I32" si="1">H9/G9*100</f>
        <v>55.228458378835455</v>
      </c>
      <c r="J9" s="27">
        <f t="shared" ref="J9:J30" si="2">H9/E9+100</f>
        <v>101.44240985745138</v>
      </c>
      <c r="K9" s="27">
        <f t="shared" ref="K9:K30" si="3">J9-100</f>
        <v>1.4424098574513806</v>
      </c>
    </row>
    <row r="10" spans="1:11" ht="22.5" customHeight="1" x14ac:dyDescent="0.25">
      <c r="A10" s="26" t="s">
        <v>93</v>
      </c>
      <c r="B10" s="25" t="s">
        <v>96</v>
      </c>
      <c r="C10" s="24" t="s">
        <v>92</v>
      </c>
      <c r="D10" s="43">
        <v>781799</v>
      </c>
      <c r="E10" s="43">
        <v>427852.73</v>
      </c>
      <c r="F10" s="43">
        <f t="shared" si="0"/>
        <v>54.726691899068683</v>
      </c>
      <c r="G10" s="43">
        <v>814634.2</v>
      </c>
      <c r="H10" s="43">
        <v>528818.93999999994</v>
      </c>
      <c r="I10" s="43">
        <f t="shared" si="1"/>
        <v>64.914895544527838</v>
      </c>
      <c r="J10" s="43">
        <f t="shared" si="2"/>
        <v>101.23598355910923</v>
      </c>
      <c r="K10" s="43">
        <f t="shared" si="3"/>
        <v>1.2359835591092292</v>
      </c>
    </row>
    <row r="11" spans="1:11" ht="33.75" customHeight="1" x14ac:dyDescent="0.25">
      <c r="A11" s="26" t="s">
        <v>91</v>
      </c>
      <c r="B11" s="25" t="s">
        <v>96</v>
      </c>
      <c r="C11" s="24" t="s">
        <v>90</v>
      </c>
      <c r="D11" s="43">
        <v>3590703.1</v>
      </c>
      <c r="E11" s="43">
        <v>1356341.04</v>
      </c>
      <c r="F11" s="43">
        <f t="shared" si="0"/>
        <v>37.7736895038746</v>
      </c>
      <c r="G11" s="43">
        <v>3569816</v>
      </c>
      <c r="H11" s="43">
        <v>1653007.27</v>
      </c>
      <c r="I11" s="43">
        <f t="shared" si="1"/>
        <v>46.305111243828811</v>
      </c>
      <c r="J11" s="43">
        <f t="shared" si="2"/>
        <v>101.21872539520001</v>
      </c>
      <c r="K11" s="43">
        <f t="shared" si="3"/>
        <v>1.2187253952000106</v>
      </c>
    </row>
    <row r="12" spans="1:11" ht="14.25" customHeight="1" x14ac:dyDescent="0.25">
      <c r="A12" s="26" t="s">
        <v>99</v>
      </c>
      <c r="B12" s="25" t="s">
        <v>96</v>
      </c>
      <c r="C12" s="24" t="s">
        <v>100</v>
      </c>
      <c r="D12" s="43">
        <v>1515</v>
      </c>
      <c r="E12" s="43">
        <v>0</v>
      </c>
      <c r="F12" s="43">
        <f t="shared" si="0"/>
        <v>0</v>
      </c>
      <c r="G12" s="43">
        <v>0</v>
      </c>
      <c r="H12" s="43">
        <v>0</v>
      </c>
      <c r="I12" s="43" t="s">
        <v>25</v>
      </c>
      <c r="J12" s="43" t="s">
        <v>25</v>
      </c>
      <c r="K12" s="43" t="s">
        <v>25</v>
      </c>
    </row>
    <row r="13" spans="1:11" ht="14.25" customHeight="1" x14ac:dyDescent="0.25">
      <c r="A13" s="26" t="s">
        <v>115</v>
      </c>
      <c r="B13" s="25" t="s">
        <v>96</v>
      </c>
      <c r="C13" s="24"/>
      <c r="D13" s="43">
        <v>130178</v>
      </c>
      <c r="E13" s="43">
        <v>0</v>
      </c>
      <c r="F13" s="43">
        <v>0</v>
      </c>
      <c r="G13" s="43">
        <v>0</v>
      </c>
      <c r="H13" s="43">
        <v>0</v>
      </c>
      <c r="I13" s="43" t="s">
        <v>25</v>
      </c>
      <c r="J13" s="43" t="s">
        <v>25</v>
      </c>
      <c r="K13" s="43" t="s">
        <v>25</v>
      </c>
    </row>
    <row r="14" spans="1:11" ht="15" customHeight="1" x14ac:dyDescent="0.25">
      <c r="A14" s="26" t="s">
        <v>89</v>
      </c>
      <c r="B14" s="25" t="s">
        <v>96</v>
      </c>
      <c r="C14" s="24" t="s">
        <v>88</v>
      </c>
      <c r="D14" s="43">
        <v>10000</v>
      </c>
      <c r="E14" s="43">
        <v>0</v>
      </c>
      <c r="F14" s="43">
        <f t="shared" si="0"/>
        <v>0</v>
      </c>
      <c r="G14" s="43">
        <v>10000</v>
      </c>
      <c r="H14" s="43">
        <v>0</v>
      </c>
      <c r="I14" s="43" t="s">
        <v>25</v>
      </c>
      <c r="J14" s="100" t="s">
        <v>25</v>
      </c>
      <c r="K14" s="43" t="s">
        <v>25</v>
      </c>
    </row>
    <row r="15" spans="1:11" ht="15" customHeight="1" x14ac:dyDescent="0.25">
      <c r="A15" s="26" t="s">
        <v>87</v>
      </c>
      <c r="B15" s="25" t="s">
        <v>96</v>
      </c>
      <c r="C15" s="24" t="s">
        <v>86</v>
      </c>
      <c r="D15" s="43">
        <v>918730</v>
      </c>
      <c r="E15" s="43">
        <v>477901.69</v>
      </c>
      <c r="F15" s="43">
        <f t="shared" si="0"/>
        <v>52.017642833041265</v>
      </c>
      <c r="G15" s="43">
        <v>1513498.14</v>
      </c>
      <c r="H15" s="43">
        <v>1081042.58</v>
      </c>
      <c r="I15" s="43">
        <f t="shared" si="1"/>
        <v>71.42675312438773</v>
      </c>
      <c r="J15" s="43">
        <f t="shared" si="2"/>
        <v>102.26206059242017</v>
      </c>
      <c r="K15" s="43">
        <f t="shared" si="3"/>
        <v>2.2620605924201698</v>
      </c>
    </row>
    <row r="16" spans="1:11" ht="15" customHeight="1" x14ac:dyDescent="0.25">
      <c r="A16" s="30" t="s">
        <v>85</v>
      </c>
      <c r="B16" s="29" t="s">
        <v>96</v>
      </c>
      <c r="C16" s="28" t="s">
        <v>84</v>
      </c>
      <c r="D16" s="27">
        <f>D17</f>
        <v>202300</v>
      </c>
      <c r="E16" s="27">
        <f>E17</f>
        <v>86941.96</v>
      </c>
      <c r="F16" s="27">
        <f t="shared" si="0"/>
        <v>42.976747404844296</v>
      </c>
      <c r="G16" s="27">
        <f>G17</f>
        <v>232400</v>
      </c>
      <c r="H16" s="27">
        <f>H17</f>
        <v>89613.85</v>
      </c>
      <c r="I16" s="27">
        <f t="shared" si="1"/>
        <v>38.560176419965579</v>
      </c>
      <c r="J16" s="27">
        <f t="shared" ref="J16" si="4">H16/E16+100</f>
        <v>101.03073188136085</v>
      </c>
      <c r="K16" s="27">
        <f t="shared" ref="K16" si="5">J16-100</f>
        <v>1.0307318813608504</v>
      </c>
    </row>
    <row r="17" spans="1:11" ht="15" customHeight="1" x14ac:dyDescent="0.25">
      <c r="A17" s="26" t="s">
        <v>83</v>
      </c>
      <c r="B17" s="25" t="s">
        <v>96</v>
      </c>
      <c r="C17" s="24" t="s">
        <v>82</v>
      </c>
      <c r="D17" s="43">
        <v>202300</v>
      </c>
      <c r="E17" s="43">
        <v>86941.96</v>
      </c>
      <c r="F17" s="43">
        <f t="shared" si="0"/>
        <v>42.976747404844296</v>
      </c>
      <c r="G17" s="43">
        <v>232400</v>
      </c>
      <c r="H17" s="43">
        <v>89613.85</v>
      </c>
      <c r="I17" s="43">
        <f t="shared" si="1"/>
        <v>38.560176419965579</v>
      </c>
      <c r="J17" s="43">
        <f t="shared" ref="J17:J18" si="6">H17/E17+100</f>
        <v>101.03073188136085</v>
      </c>
      <c r="K17" s="43">
        <f t="shared" ref="K17:K18" si="7">J17-100</f>
        <v>1.0307318813608504</v>
      </c>
    </row>
    <row r="18" spans="1:11" ht="22.5" customHeight="1" x14ac:dyDescent="0.25">
      <c r="A18" s="30" t="s">
        <v>81</v>
      </c>
      <c r="B18" s="29" t="s">
        <v>96</v>
      </c>
      <c r="C18" s="28" t="s">
        <v>80</v>
      </c>
      <c r="D18" s="27">
        <f>SUM(D19)</f>
        <v>127620</v>
      </c>
      <c r="E18" s="27">
        <f>SUM(E19)</f>
        <v>63175</v>
      </c>
      <c r="F18" s="27">
        <f t="shared" si="0"/>
        <v>49.502429086350105</v>
      </c>
      <c r="G18" s="27">
        <f>SUM(G19)</f>
        <v>116320</v>
      </c>
      <c r="H18" s="27">
        <f>SUM(H19)</f>
        <v>58160.02</v>
      </c>
      <c r="I18" s="27">
        <f>H18/G18*100</f>
        <v>50.000017193947734</v>
      </c>
      <c r="J18" s="27">
        <f t="shared" si="6"/>
        <v>100.92061764938663</v>
      </c>
      <c r="K18" s="27">
        <f t="shared" si="7"/>
        <v>0.92061764938662805</v>
      </c>
    </row>
    <row r="19" spans="1:11" ht="15" customHeight="1" x14ac:dyDescent="0.25">
      <c r="A19" s="26" t="s">
        <v>79</v>
      </c>
      <c r="B19" s="25" t="s">
        <v>96</v>
      </c>
      <c r="C19" s="24" t="s">
        <v>78</v>
      </c>
      <c r="D19" s="43">
        <v>127620</v>
      </c>
      <c r="E19" s="43">
        <v>63175</v>
      </c>
      <c r="F19" s="43">
        <f t="shared" si="0"/>
        <v>49.502429086350105</v>
      </c>
      <c r="G19" s="43">
        <v>116320</v>
      </c>
      <c r="H19" s="43">
        <v>58160.02</v>
      </c>
      <c r="I19" s="43">
        <f t="shared" ref="I19" si="8">H19/G19*100</f>
        <v>50.000017193947734</v>
      </c>
      <c r="J19" s="43">
        <f t="shared" ref="J19" si="9">H19/E19+100</f>
        <v>100.92061764938663</v>
      </c>
      <c r="K19" s="43">
        <f t="shared" ref="K19" si="10">J19-100</f>
        <v>0.92061764938662805</v>
      </c>
    </row>
    <row r="20" spans="1:11" ht="15" customHeight="1" x14ac:dyDescent="0.25">
      <c r="A20" s="30" t="s">
        <v>77</v>
      </c>
      <c r="B20" s="29" t="s">
        <v>96</v>
      </c>
      <c r="C20" s="28" t="s">
        <v>76</v>
      </c>
      <c r="D20" s="27">
        <f>SUM(D21:D22)</f>
        <v>275300.53999999998</v>
      </c>
      <c r="E20" s="27">
        <f>SUM(E21:E22)</f>
        <v>151103.75</v>
      </c>
      <c r="F20" s="27">
        <f t="shared" si="0"/>
        <v>54.886833858008423</v>
      </c>
      <c r="G20" s="27">
        <f>SUM(G21:G22)</f>
        <v>414193.01</v>
      </c>
      <c r="H20" s="27">
        <f>SUM(H21:H22)</f>
        <v>244847.4</v>
      </c>
      <c r="I20" s="27">
        <f t="shared" si="1"/>
        <v>59.11432450296541</v>
      </c>
      <c r="J20" s="27">
        <f t="shared" si="2"/>
        <v>101.62039261103712</v>
      </c>
      <c r="K20" s="27">
        <f t="shared" si="3"/>
        <v>1.6203926110371185</v>
      </c>
    </row>
    <row r="21" spans="1:11" ht="15" customHeight="1" x14ac:dyDescent="0.25">
      <c r="A21" s="26" t="s">
        <v>75</v>
      </c>
      <c r="B21" s="25" t="s">
        <v>96</v>
      </c>
      <c r="C21" s="24" t="s">
        <v>74</v>
      </c>
      <c r="D21" s="43">
        <v>265300.53999999998</v>
      </c>
      <c r="E21" s="43">
        <v>151103.75</v>
      </c>
      <c r="F21" s="43">
        <f t="shared" si="0"/>
        <v>56.955688819932291</v>
      </c>
      <c r="G21" s="43">
        <v>404193.01</v>
      </c>
      <c r="H21" s="43">
        <v>244847.4</v>
      </c>
      <c r="I21" s="43">
        <f t="shared" si="1"/>
        <v>60.576851638280424</v>
      </c>
      <c r="J21" s="43">
        <f>H21/E21+100</f>
        <v>101.62039261103712</v>
      </c>
      <c r="K21" s="43">
        <f t="shared" si="3"/>
        <v>1.6203926110371185</v>
      </c>
    </row>
    <row r="22" spans="1:11" ht="15" customHeight="1" x14ac:dyDescent="0.25">
      <c r="A22" s="26" t="s">
        <v>73</v>
      </c>
      <c r="B22" s="25" t="s">
        <v>96</v>
      </c>
      <c r="C22" s="24" t="s">
        <v>72</v>
      </c>
      <c r="D22" s="43">
        <v>10000</v>
      </c>
      <c r="E22" s="43">
        <v>0</v>
      </c>
      <c r="F22" s="43">
        <f t="shared" si="0"/>
        <v>0</v>
      </c>
      <c r="G22" s="43">
        <v>10000</v>
      </c>
      <c r="H22" s="43">
        <v>0</v>
      </c>
      <c r="I22" s="43">
        <f t="shared" ref="I22" si="11">H22/G22*100</f>
        <v>0</v>
      </c>
      <c r="J22" s="43" t="s">
        <v>25</v>
      </c>
      <c r="K22" s="43" t="s">
        <v>25</v>
      </c>
    </row>
    <row r="23" spans="1:11" ht="15" customHeight="1" x14ac:dyDescent="0.25">
      <c r="A23" s="30" t="s">
        <v>71</v>
      </c>
      <c r="B23" s="29" t="s">
        <v>96</v>
      </c>
      <c r="C23" s="28" t="s">
        <v>70</v>
      </c>
      <c r="D23" s="27">
        <f>SUM(D24)</f>
        <v>1441733.85</v>
      </c>
      <c r="E23" s="27">
        <f>SUM(E24)</f>
        <v>370641.69</v>
      </c>
      <c r="F23" s="27">
        <f t="shared" si="0"/>
        <v>25.708052148459991</v>
      </c>
      <c r="G23" s="27">
        <f>SUM(G24)</f>
        <v>3037550.61</v>
      </c>
      <c r="H23" s="27">
        <f>SUM(H24)</f>
        <v>515842.62</v>
      </c>
      <c r="I23" s="27">
        <f t="shared" si="1"/>
        <v>16.982190133780193</v>
      </c>
      <c r="J23" s="27">
        <f t="shared" si="2"/>
        <v>101.39175552539704</v>
      </c>
      <c r="K23" s="27">
        <f t="shared" si="3"/>
        <v>1.3917555253970448</v>
      </c>
    </row>
    <row r="24" spans="1:11" ht="15" customHeight="1" x14ac:dyDescent="0.25">
      <c r="A24" s="26" t="s">
        <v>69</v>
      </c>
      <c r="B24" s="25" t="s">
        <v>96</v>
      </c>
      <c r="C24" s="24" t="s">
        <v>68</v>
      </c>
      <c r="D24" s="43">
        <v>1441733.85</v>
      </c>
      <c r="E24" s="43">
        <v>370641.69</v>
      </c>
      <c r="F24" s="43">
        <f t="shared" si="0"/>
        <v>25.708052148459991</v>
      </c>
      <c r="G24" s="43">
        <v>3037550.61</v>
      </c>
      <c r="H24" s="43">
        <v>515842.62</v>
      </c>
      <c r="I24" s="43">
        <f t="shared" ref="I24" si="12">H24/G24*100</f>
        <v>16.982190133780193</v>
      </c>
      <c r="J24" s="43">
        <f>H24/E24+100</f>
        <v>101.39175552539704</v>
      </c>
      <c r="K24" s="43">
        <f t="shared" ref="K24" si="13">J24-100</f>
        <v>1.3917555253970448</v>
      </c>
    </row>
    <row r="25" spans="1:11" ht="15" customHeight="1" x14ac:dyDescent="0.25">
      <c r="A25" s="30" t="s">
        <v>67</v>
      </c>
      <c r="B25" s="29" t="s">
        <v>96</v>
      </c>
      <c r="C25" s="28" t="s">
        <v>66</v>
      </c>
      <c r="D25" s="27">
        <f>SUM(D26)</f>
        <v>20000</v>
      </c>
      <c r="E25" s="27">
        <f>SUM(E26)</f>
        <v>0</v>
      </c>
      <c r="F25" s="27">
        <f t="shared" si="0"/>
        <v>0</v>
      </c>
      <c r="G25" s="27">
        <f>SUM(G26)</f>
        <v>20000</v>
      </c>
      <c r="H25" s="27">
        <f>SUM(H26)</f>
        <v>0</v>
      </c>
      <c r="I25" s="27">
        <f t="shared" si="1"/>
        <v>0</v>
      </c>
      <c r="J25" s="27" t="s">
        <v>25</v>
      </c>
      <c r="K25" s="27" t="s">
        <v>25</v>
      </c>
    </row>
    <row r="26" spans="1:11" ht="15" customHeight="1" x14ac:dyDescent="0.25">
      <c r="A26" s="26" t="s">
        <v>65</v>
      </c>
      <c r="B26" s="25" t="s">
        <v>96</v>
      </c>
      <c r="C26" s="24" t="s">
        <v>64</v>
      </c>
      <c r="D26" s="43">
        <v>20000</v>
      </c>
      <c r="E26" s="43">
        <v>0</v>
      </c>
      <c r="F26" s="43">
        <f t="shared" si="0"/>
        <v>0</v>
      </c>
      <c r="G26" s="43">
        <v>20000</v>
      </c>
      <c r="H26" s="43">
        <v>0</v>
      </c>
      <c r="I26" s="43">
        <f t="shared" si="1"/>
        <v>0</v>
      </c>
      <c r="J26" s="43" t="s">
        <v>25</v>
      </c>
      <c r="K26" s="43" t="s">
        <v>25</v>
      </c>
    </row>
    <row r="27" spans="1:11" ht="15" customHeight="1" x14ac:dyDescent="0.25">
      <c r="A27" s="30" t="s">
        <v>63</v>
      </c>
      <c r="B27" s="29" t="s">
        <v>96</v>
      </c>
      <c r="C27" s="28" t="s">
        <v>62</v>
      </c>
      <c r="D27" s="27">
        <f>SUM(D28)</f>
        <v>9081190.9000000004</v>
      </c>
      <c r="E27" s="27">
        <f>SUM(E28)</f>
        <v>1071620.08</v>
      </c>
      <c r="F27" s="27">
        <f t="shared" si="0"/>
        <v>11.800435557411308</v>
      </c>
      <c r="G27" s="27">
        <f>SUM(G28)</f>
        <v>2483019.92</v>
      </c>
      <c r="H27" s="27">
        <f>SUM(H28)</f>
        <v>1156781.79</v>
      </c>
      <c r="I27" s="27">
        <f t="shared" si="1"/>
        <v>46.587696726975921</v>
      </c>
      <c r="J27" s="27">
        <f t="shared" si="2"/>
        <v>101.07947005808252</v>
      </c>
      <c r="K27" s="27">
        <f t="shared" si="3"/>
        <v>1.0794700580825207</v>
      </c>
    </row>
    <row r="28" spans="1:11" ht="15" customHeight="1" x14ac:dyDescent="0.25">
      <c r="A28" s="26" t="s">
        <v>61</v>
      </c>
      <c r="B28" s="25" t="s">
        <v>96</v>
      </c>
      <c r="C28" s="24" t="s">
        <v>60</v>
      </c>
      <c r="D28" s="43">
        <v>9081190.9000000004</v>
      </c>
      <c r="E28" s="43">
        <v>1071620.08</v>
      </c>
      <c r="F28" s="43">
        <f t="shared" si="0"/>
        <v>11.800435557411308</v>
      </c>
      <c r="G28" s="43">
        <v>2483019.92</v>
      </c>
      <c r="H28" s="43">
        <v>1156781.79</v>
      </c>
      <c r="I28" s="43">
        <f t="shared" si="1"/>
        <v>46.587696726975921</v>
      </c>
      <c r="J28" s="43">
        <f t="shared" si="2"/>
        <v>101.07947005808252</v>
      </c>
      <c r="K28" s="43">
        <f t="shared" si="3"/>
        <v>1.0794700580825207</v>
      </c>
    </row>
    <row r="29" spans="1:11" ht="15" customHeight="1" x14ac:dyDescent="0.25">
      <c r="A29" s="30" t="s">
        <v>59</v>
      </c>
      <c r="B29" s="29" t="s">
        <v>96</v>
      </c>
      <c r="C29" s="28" t="s">
        <v>58</v>
      </c>
      <c r="D29" s="27">
        <f>SUM(D30)</f>
        <v>241600</v>
      </c>
      <c r="E29" s="27">
        <f>SUM(E30)</f>
        <v>123616</v>
      </c>
      <c r="F29" s="27">
        <f t="shared" si="0"/>
        <v>51.16556291390728</v>
      </c>
      <c r="G29" s="27">
        <f>SUM(G30)</f>
        <v>216778.08</v>
      </c>
      <c r="H29" s="27">
        <f>SUM(H30)</f>
        <v>129166.16</v>
      </c>
      <c r="I29" s="27">
        <f t="shared" si="1"/>
        <v>59.584511496734358</v>
      </c>
      <c r="J29" s="27">
        <f t="shared" si="2"/>
        <v>101.04489839502978</v>
      </c>
      <c r="K29" s="27">
        <f t="shared" si="3"/>
        <v>1.0448983950297759</v>
      </c>
    </row>
    <row r="30" spans="1:11" ht="15" customHeight="1" x14ac:dyDescent="0.25">
      <c r="A30" s="26" t="s">
        <v>57</v>
      </c>
      <c r="B30" s="25" t="s">
        <v>96</v>
      </c>
      <c r="C30" s="24" t="s">
        <v>56</v>
      </c>
      <c r="D30" s="43">
        <v>241600</v>
      </c>
      <c r="E30" s="43">
        <v>123616</v>
      </c>
      <c r="F30" s="43">
        <f t="shared" si="0"/>
        <v>51.16556291390728</v>
      </c>
      <c r="G30" s="43">
        <v>216778.08</v>
      </c>
      <c r="H30" s="43">
        <v>129166.16</v>
      </c>
      <c r="I30" s="43">
        <f t="shared" si="1"/>
        <v>59.584511496734358</v>
      </c>
      <c r="J30" s="43">
        <f t="shared" si="2"/>
        <v>101.04489839502978</v>
      </c>
      <c r="K30" s="43">
        <f t="shared" si="3"/>
        <v>1.0448983950297759</v>
      </c>
    </row>
    <row r="31" spans="1:11" ht="15" customHeight="1" x14ac:dyDescent="0.25">
      <c r="A31" s="30" t="s">
        <v>55</v>
      </c>
      <c r="B31" s="29" t="s">
        <v>96</v>
      </c>
      <c r="C31" s="28" t="s">
        <v>54</v>
      </c>
      <c r="D31" s="27">
        <f>SUM(D32)</f>
        <v>20000</v>
      </c>
      <c r="E31" s="27">
        <f>SUM(E32)</f>
        <v>0</v>
      </c>
      <c r="F31" s="27">
        <f t="shared" si="0"/>
        <v>0</v>
      </c>
      <c r="G31" s="27">
        <f>SUM(G32)</f>
        <v>20000</v>
      </c>
      <c r="H31" s="27">
        <f>SUM(H32)</f>
        <v>0</v>
      </c>
      <c r="I31" s="27">
        <f t="shared" si="1"/>
        <v>0</v>
      </c>
      <c r="J31" s="27" t="s">
        <v>25</v>
      </c>
      <c r="K31" s="27" t="s">
        <v>25</v>
      </c>
    </row>
    <row r="32" spans="1:11" ht="15" customHeight="1" x14ac:dyDescent="0.25">
      <c r="A32" s="90" t="s">
        <v>114</v>
      </c>
      <c r="B32" s="91" t="s">
        <v>96</v>
      </c>
      <c r="C32" s="92" t="s">
        <v>113</v>
      </c>
      <c r="D32" s="93">
        <v>20000</v>
      </c>
      <c r="E32" s="93">
        <v>0</v>
      </c>
      <c r="F32" s="93">
        <f t="shared" si="0"/>
        <v>0</v>
      </c>
      <c r="G32" s="93">
        <v>20000</v>
      </c>
      <c r="H32" s="93">
        <v>0</v>
      </c>
      <c r="I32" s="93">
        <f t="shared" si="1"/>
        <v>0</v>
      </c>
      <c r="J32" s="43" t="s">
        <v>25</v>
      </c>
      <c r="K32" s="93" t="s">
        <v>25</v>
      </c>
    </row>
    <row r="33" spans="1:11" ht="12.95" customHeight="1" x14ac:dyDescent="0.25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9"/>
    </row>
    <row r="34" spans="1:11" ht="54.75" customHeight="1" x14ac:dyDescent="0.25">
      <c r="A34" s="95" t="s">
        <v>53</v>
      </c>
      <c r="B34" s="96">
        <v>450</v>
      </c>
      <c r="C34" s="97" t="s">
        <v>16</v>
      </c>
      <c r="D34" s="98">
        <f>Доходы!D15-Расходы!D7</f>
        <v>-207418.25999999978</v>
      </c>
      <c r="E34" s="98">
        <f>Доходы!E15-Расходы!E7</f>
        <v>906845.93000000017</v>
      </c>
      <c r="F34" s="99"/>
      <c r="G34" s="98">
        <f>Доходы!G15-Расходы!G7</f>
        <v>-904883.41999999993</v>
      </c>
      <c r="H34" s="98">
        <f>Доходы!H15-Расходы!H7</f>
        <v>-196206.72000000067</v>
      </c>
      <c r="I34" s="99"/>
      <c r="J34" s="99"/>
      <c r="K34" s="99"/>
    </row>
    <row r="35" spans="1:11" ht="12.95" customHeight="1" x14ac:dyDescent="0.25">
      <c r="A35" s="21"/>
      <c r="B35" s="94"/>
      <c r="C35" s="94"/>
      <c r="D35" s="94"/>
      <c r="E35" s="94"/>
      <c r="F35" s="21"/>
    </row>
    <row r="36" spans="1:11" hidden="1" x14ac:dyDescent="0.25">
      <c r="A36" s="23"/>
      <c r="B36" s="23"/>
      <c r="C36" s="23"/>
      <c r="D36" s="22"/>
      <c r="E36" s="22"/>
      <c r="F36" s="21" t="s">
        <v>52</v>
      </c>
    </row>
  </sheetData>
  <mergeCells count="13">
    <mergeCell ref="A33:K33"/>
    <mergeCell ref="A1:K2"/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scale="6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60" zoomScaleNormal="100" workbookViewId="0">
      <selection activeCell="F15" sqref="F15"/>
    </sheetView>
  </sheetViews>
  <sheetFormatPr defaultRowHeight="12.75" x14ac:dyDescent="0.2"/>
  <cols>
    <col min="1" max="1" width="70" style="44" customWidth="1"/>
    <col min="2" max="2" width="19.85546875" style="44" customWidth="1"/>
    <col min="3" max="3" width="18.85546875" style="44" customWidth="1"/>
    <col min="4" max="4" width="14" style="44" customWidth="1"/>
    <col min="5" max="5" width="20.42578125" style="44" customWidth="1"/>
    <col min="6" max="6" width="19.85546875" style="44" customWidth="1"/>
    <col min="7" max="7" width="16.140625" style="44" customWidth="1"/>
    <col min="8" max="8" width="20.5703125" style="44" customWidth="1"/>
    <col min="9" max="9" width="19.28515625" style="44" customWidth="1"/>
    <col min="10" max="251" width="9.140625" style="44"/>
    <col min="252" max="252" width="70" style="44" customWidth="1"/>
    <col min="253" max="253" width="0" style="44" hidden="1" customWidth="1"/>
    <col min="254" max="254" width="19.85546875" style="44" customWidth="1"/>
    <col min="255" max="255" width="18.85546875" style="44" customWidth="1"/>
    <col min="256" max="256" width="14" style="44" customWidth="1"/>
    <col min="257" max="257" width="22.85546875" style="44" customWidth="1"/>
    <col min="258" max="258" width="21.28515625" style="44" customWidth="1"/>
    <col min="259" max="259" width="16.140625" style="44" customWidth="1"/>
    <col min="260" max="507" width="9.140625" style="44"/>
    <col min="508" max="508" width="70" style="44" customWidth="1"/>
    <col min="509" max="509" width="0" style="44" hidden="1" customWidth="1"/>
    <col min="510" max="510" width="19.85546875" style="44" customWidth="1"/>
    <col min="511" max="511" width="18.85546875" style="44" customWidth="1"/>
    <col min="512" max="512" width="14" style="44" customWidth="1"/>
    <col min="513" max="513" width="22.85546875" style="44" customWidth="1"/>
    <col min="514" max="514" width="21.28515625" style="44" customWidth="1"/>
    <col min="515" max="515" width="16.140625" style="44" customWidth="1"/>
    <col min="516" max="763" width="9.140625" style="44"/>
    <col min="764" max="764" width="70" style="44" customWidth="1"/>
    <col min="765" max="765" width="0" style="44" hidden="1" customWidth="1"/>
    <col min="766" max="766" width="19.85546875" style="44" customWidth="1"/>
    <col min="767" max="767" width="18.85546875" style="44" customWidth="1"/>
    <col min="768" max="768" width="14" style="44" customWidth="1"/>
    <col min="769" max="769" width="22.85546875" style="44" customWidth="1"/>
    <col min="770" max="770" width="21.28515625" style="44" customWidth="1"/>
    <col min="771" max="771" width="16.140625" style="44" customWidth="1"/>
    <col min="772" max="1019" width="9.140625" style="44"/>
    <col min="1020" max="1020" width="70" style="44" customWidth="1"/>
    <col min="1021" max="1021" width="0" style="44" hidden="1" customWidth="1"/>
    <col min="1022" max="1022" width="19.85546875" style="44" customWidth="1"/>
    <col min="1023" max="1023" width="18.85546875" style="44" customWidth="1"/>
    <col min="1024" max="1024" width="14" style="44" customWidth="1"/>
    <col min="1025" max="1025" width="22.85546875" style="44" customWidth="1"/>
    <col min="1026" max="1026" width="21.28515625" style="44" customWidth="1"/>
    <col min="1027" max="1027" width="16.140625" style="44" customWidth="1"/>
    <col min="1028" max="1275" width="9.140625" style="44"/>
    <col min="1276" max="1276" width="70" style="44" customWidth="1"/>
    <col min="1277" max="1277" width="0" style="44" hidden="1" customWidth="1"/>
    <col min="1278" max="1278" width="19.85546875" style="44" customWidth="1"/>
    <col min="1279" max="1279" width="18.85546875" style="44" customWidth="1"/>
    <col min="1280" max="1280" width="14" style="44" customWidth="1"/>
    <col min="1281" max="1281" width="22.85546875" style="44" customWidth="1"/>
    <col min="1282" max="1282" width="21.28515625" style="44" customWidth="1"/>
    <col min="1283" max="1283" width="16.140625" style="44" customWidth="1"/>
    <col min="1284" max="1531" width="9.140625" style="44"/>
    <col min="1532" max="1532" width="70" style="44" customWidth="1"/>
    <col min="1533" max="1533" width="0" style="44" hidden="1" customWidth="1"/>
    <col min="1534" max="1534" width="19.85546875" style="44" customWidth="1"/>
    <col min="1535" max="1535" width="18.85546875" style="44" customWidth="1"/>
    <col min="1536" max="1536" width="14" style="44" customWidth="1"/>
    <col min="1537" max="1537" width="22.85546875" style="44" customWidth="1"/>
    <col min="1538" max="1538" width="21.28515625" style="44" customWidth="1"/>
    <col min="1539" max="1539" width="16.140625" style="44" customWidth="1"/>
    <col min="1540" max="1787" width="9.140625" style="44"/>
    <col min="1788" max="1788" width="70" style="44" customWidth="1"/>
    <col min="1789" max="1789" width="0" style="44" hidden="1" customWidth="1"/>
    <col min="1790" max="1790" width="19.85546875" style="44" customWidth="1"/>
    <col min="1791" max="1791" width="18.85546875" style="44" customWidth="1"/>
    <col min="1792" max="1792" width="14" style="44" customWidth="1"/>
    <col min="1793" max="1793" width="22.85546875" style="44" customWidth="1"/>
    <col min="1794" max="1794" width="21.28515625" style="44" customWidth="1"/>
    <col min="1795" max="1795" width="16.140625" style="44" customWidth="1"/>
    <col min="1796" max="2043" width="9.140625" style="44"/>
    <col min="2044" max="2044" width="70" style="44" customWidth="1"/>
    <col min="2045" max="2045" width="0" style="44" hidden="1" customWidth="1"/>
    <col min="2046" max="2046" width="19.85546875" style="44" customWidth="1"/>
    <col min="2047" max="2047" width="18.85546875" style="44" customWidth="1"/>
    <col min="2048" max="2048" width="14" style="44" customWidth="1"/>
    <col min="2049" max="2049" width="22.85546875" style="44" customWidth="1"/>
    <col min="2050" max="2050" width="21.28515625" style="44" customWidth="1"/>
    <col min="2051" max="2051" width="16.140625" style="44" customWidth="1"/>
    <col min="2052" max="2299" width="9.140625" style="44"/>
    <col min="2300" max="2300" width="70" style="44" customWidth="1"/>
    <col min="2301" max="2301" width="0" style="44" hidden="1" customWidth="1"/>
    <col min="2302" max="2302" width="19.85546875" style="44" customWidth="1"/>
    <col min="2303" max="2303" width="18.85546875" style="44" customWidth="1"/>
    <col min="2304" max="2304" width="14" style="44" customWidth="1"/>
    <col min="2305" max="2305" width="22.85546875" style="44" customWidth="1"/>
    <col min="2306" max="2306" width="21.28515625" style="44" customWidth="1"/>
    <col min="2307" max="2307" width="16.140625" style="44" customWidth="1"/>
    <col min="2308" max="2555" width="9.140625" style="44"/>
    <col min="2556" max="2556" width="70" style="44" customWidth="1"/>
    <col min="2557" max="2557" width="0" style="44" hidden="1" customWidth="1"/>
    <col min="2558" max="2558" width="19.85546875" style="44" customWidth="1"/>
    <col min="2559" max="2559" width="18.85546875" style="44" customWidth="1"/>
    <col min="2560" max="2560" width="14" style="44" customWidth="1"/>
    <col min="2561" max="2561" width="22.85546875" style="44" customWidth="1"/>
    <col min="2562" max="2562" width="21.28515625" style="44" customWidth="1"/>
    <col min="2563" max="2563" width="16.140625" style="44" customWidth="1"/>
    <col min="2564" max="2811" width="9.140625" style="44"/>
    <col min="2812" max="2812" width="70" style="44" customWidth="1"/>
    <col min="2813" max="2813" width="0" style="44" hidden="1" customWidth="1"/>
    <col min="2814" max="2814" width="19.85546875" style="44" customWidth="1"/>
    <col min="2815" max="2815" width="18.85546875" style="44" customWidth="1"/>
    <col min="2816" max="2816" width="14" style="44" customWidth="1"/>
    <col min="2817" max="2817" width="22.85546875" style="44" customWidth="1"/>
    <col min="2818" max="2818" width="21.28515625" style="44" customWidth="1"/>
    <col min="2819" max="2819" width="16.140625" style="44" customWidth="1"/>
    <col min="2820" max="3067" width="9.140625" style="44"/>
    <col min="3068" max="3068" width="70" style="44" customWidth="1"/>
    <col min="3069" max="3069" width="0" style="44" hidden="1" customWidth="1"/>
    <col min="3070" max="3070" width="19.85546875" style="44" customWidth="1"/>
    <col min="3071" max="3071" width="18.85546875" style="44" customWidth="1"/>
    <col min="3072" max="3072" width="14" style="44" customWidth="1"/>
    <col min="3073" max="3073" width="22.85546875" style="44" customWidth="1"/>
    <col min="3074" max="3074" width="21.28515625" style="44" customWidth="1"/>
    <col min="3075" max="3075" width="16.140625" style="44" customWidth="1"/>
    <col min="3076" max="3323" width="9.140625" style="44"/>
    <col min="3324" max="3324" width="70" style="44" customWidth="1"/>
    <col min="3325" max="3325" width="0" style="44" hidden="1" customWidth="1"/>
    <col min="3326" max="3326" width="19.85546875" style="44" customWidth="1"/>
    <col min="3327" max="3327" width="18.85546875" style="44" customWidth="1"/>
    <col min="3328" max="3328" width="14" style="44" customWidth="1"/>
    <col min="3329" max="3329" width="22.85546875" style="44" customWidth="1"/>
    <col min="3330" max="3330" width="21.28515625" style="44" customWidth="1"/>
    <col min="3331" max="3331" width="16.140625" style="44" customWidth="1"/>
    <col min="3332" max="3579" width="9.140625" style="44"/>
    <col min="3580" max="3580" width="70" style="44" customWidth="1"/>
    <col min="3581" max="3581" width="0" style="44" hidden="1" customWidth="1"/>
    <col min="3582" max="3582" width="19.85546875" style="44" customWidth="1"/>
    <col min="3583" max="3583" width="18.85546875" style="44" customWidth="1"/>
    <col min="3584" max="3584" width="14" style="44" customWidth="1"/>
    <col min="3585" max="3585" width="22.85546875" style="44" customWidth="1"/>
    <col min="3586" max="3586" width="21.28515625" style="44" customWidth="1"/>
    <col min="3587" max="3587" width="16.140625" style="44" customWidth="1"/>
    <col min="3588" max="3835" width="9.140625" style="44"/>
    <col min="3836" max="3836" width="70" style="44" customWidth="1"/>
    <col min="3837" max="3837" width="0" style="44" hidden="1" customWidth="1"/>
    <col min="3838" max="3838" width="19.85546875" style="44" customWidth="1"/>
    <col min="3839" max="3839" width="18.85546875" style="44" customWidth="1"/>
    <col min="3840" max="3840" width="14" style="44" customWidth="1"/>
    <col min="3841" max="3841" width="22.85546875" style="44" customWidth="1"/>
    <col min="3842" max="3842" width="21.28515625" style="44" customWidth="1"/>
    <col min="3843" max="3843" width="16.140625" style="44" customWidth="1"/>
    <col min="3844" max="4091" width="9.140625" style="44"/>
    <col min="4092" max="4092" width="70" style="44" customWidth="1"/>
    <col min="4093" max="4093" width="0" style="44" hidden="1" customWidth="1"/>
    <col min="4094" max="4094" width="19.85546875" style="44" customWidth="1"/>
    <col min="4095" max="4095" width="18.85546875" style="44" customWidth="1"/>
    <col min="4096" max="4096" width="14" style="44" customWidth="1"/>
    <col min="4097" max="4097" width="22.85546875" style="44" customWidth="1"/>
    <col min="4098" max="4098" width="21.28515625" style="44" customWidth="1"/>
    <col min="4099" max="4099" width="16.140625" style="44" customWidth="1"/>
    <col min="4100" max="4347" width="9.140625" style="44"/>
    <col min="4348" max="4348" width="70" style="44" customWidth="1"/>
    <col min="4349" max="4349" width="0" style="44" hidden="1" customWidth="1"/>
    <col min="4350" max="4350" width="19.85546875" style="44" customWidth="1"/>
    <col min="4351" max="4351" width="18.85546875" style="44" customWidth="1"/>
    <col min="4352" max="4352" width="14" style="44" customWidth="1"/>
    <col min="4353" max="4353" width="22.85546875" style="44" customWidth="1"/>
    <col min="4354" max="4354" width="21.28515625" style="44" customWidth="1"/>
    <col min="4355" max="4355" width="16.140625" style="44" customWidth="1"/>
    <col min="4356" max="4603" width="9.140625" style="44"/>
    <col min="4604" max="4604" width="70" style="44" customWidth="1"/>
    <col min="4605" max="4605" width="0" style="44" hidden="1" customWidth="1"/>
    <col min="4606" max="4606" width="19.85546875" style="44" customWidth="1"/>
    <col min="4607" max="4607" width="18.85546875" style="44" customWidth="1"/>
    <col min="4608" max="4608" width="14" style="44" customWidth="1"/>
    <col min="4609" max="4609" width="22.85546875" style="44" customWidth="1"/>
    <col min="4610" max="4610" width="21.28515625" style="44" customWidth="1"/>
    <col min="4611" max="4611" width="16.140625" style="44" customWidth="1"/>
    <col min="4612" max="4859" width="9.140625" style="44"/>
    <col min="4860" max="4860" width="70" style="44" customWidth="1"/>
    <col min="4861" max="4861" width="0" style="44" hidden="1" customWidth="1"/>
    <col min="4862" max="4862" width="19.85546875" style="44" customWidth="1"/>
    <col min="4863" max="4863" width="18.85546875" style="44" customWidth="1"/>
    <col min="4864" max="4864" width="14" style="44" customWidth="1"/>
    <col min="4865" max="4865" width="22.85546875" style="44" customWidth="1"/>
    <col min="4866" max="4866" width="21.28515625" style="44" customWidth="1"/>
    <col min="4867" max="4867" width="16.140625" style="44" customWidth="1"/>
    <col min="4868" max="5115" width="9.140625" style="44"/>
    <col min="5116" max="5116" width="70" style="44" customWidth="1"/>
    <col min="5117" max="5117" width="0" style="44" hidden="1" customWidth="1"/>
    <col min="5118" max="5118" width="19.85546875" style="44" customWidth="1"/>
    <col min="5119" max="5119" width="18.85546875" style="44" customWidth="1"/>
    <col min="5120" max="5120" width="14" style="44" customWidth="1"/>
    <col min="5121" max="5121" width="22.85546875" style="44" customWidth="1"/>
    <col min="5122" max="5122" width="21.28515625" style="44" customWidth="1"/>
    <col min="5123" max="5123" width="16.140625" style="44" customWidth="1"/>
    <col min="5124" max="5371" width="9.140625" style="44"/>
    <col min="5372" max="5372" width="70" style="44" customWidth="1"/>
    <col min="5373" max="5373" width="0" style="44" hidden="1" customWidth="1"/>
    <col min="5374" max="5374" width="19.85546875" style="44" customWidth="1"/>
    <col min="5375" max="5375" width="18.85546875" style="44" customWidth="1"/>
    <col min="5376" max="5376" width="14" style="44" customWidth="1"/>
    <col min="5377" max="5377" width="22.85546875" style="44" customWidth="1"/>
    <col min="5378" max="5378" width="21.28515625" style="44" customWidth="1"/>
    <col min="5379" max="5379" width="16.140625" style="44" customWidth="1"/>
    <col min="5380" max="5627" width="9.140625" style="44"/>
    <col min="5628" max="5628" width="70" style="44" customWidth="1"/>
    <col min="5629" max="5629" width="0" style="44" hidden="1" customWidth="1"/>
    <col min="5630" max="5630" width="19.85546875" style="44" customWidth="1"/>
    <col min="5631" max="5631" width="18.85546875" style="44" customWidth="1"/>
    <col min="5632" max="5632" width="14" style="44" customWidth="1"/>
    <col min="5633" max="5633" width="22.85546875" style="44" customWidth="1"/>
    <col min="5634" max="5634" width="21.28515625" style="44" customWidth="1"/>
    <col min="5635" max="5635" width="16.140625" style="44" customWidth="1"/>
    <col min="5636" max="5883" width="9.140625" style="44"/>
    <col min="5884" max="5884" width="70" style="44" customWidth="1"/>
    <col min="5885" max="5885" width="0" style="44" hidden="1" customWidth="1"/>
    <col min="5886" max="5886" width="19.85546875" style="44" customWidth="1"/>
    <col min="5887" max="5887" width="18.85546875" style="44" customWidth="1"/>
    <col min="5888" max="5888" width="14" style="44" customWidth="1"/>
    <col min="5889" max="5889" width="22.85546875" style="44" customWidth="1"/>
    <col min="5890" max="5890" width="21.28515625" style="44" customWidth="1"/>
    <col min="5891" max="5891" width="16.140625" style="44" customWidth="1"/>
    <col min="5892" max="6139" width="9.140625" style="44"/>
    <col min="6140" max="6140" width="70" style="44" customWidth="1"/>
    <col min="6141" max="6141" width="0" style="44" hidden="1" customWidth="1"/>
    <col min="6142" max="6142" width="19.85546875" style="44" customWidth="1"/>
    <col min="6143" max="6143" width="18.85546875" style="44" customWidth="1"/>
    <col min="6144" max="6144" width="14" style="44" customWidth="1"/>
    <col min="6145" max="6145" width="22.85546875" style="44" customWidth="1"/>
    <col min="6146" max="6146" width="21.28515625" style="44" customWidth="1"/>
    <col min="6147" max="6147" width="16.140625" style="44" customWidth="1"/>
    <col min="6148" max="6395" width="9.140625" style="44"/>
    <col min="6396" max="6396" width="70" style="44" customWidth="1"/>
    <col min="6397" max="6397" width="0" style="44" hidden="1" customWidth="1"/>
    <col min="6398" max="6398" width="19.85546875" style="44" customWidth="1"/>
    <col min="6399" max="6399" width="18.85546875" style="44" customWidth="1"/>
    <col min="6400" max="6400" width="14" style="44" customWidth="1"/>
    <col min="6401" max="6401" width="22.85546875" style="44" customWidth="1"/>
    <col min="6402" max="6402" width="21.28515625" style="44" customWidth="1"/>
    <col min="6403" max="6403" width="16.140625" style="44" customWidth="1"/>
    <col min="6404" max="6651" width="9.140625" style="44"/>
    <col min="6652" max="6652" width="70" style="44" customWidth="1"/>
    <col min="6653" max="6653" width="0" style="44" hidden="1" customWidth="1"/>
    <col min="6654" max="6654" width="19.85546875" style="44" customWidth="1"/>
    <col min="6655" max="6655" width="18.85546875" style="44" customWidth="1"/>
    <col min="6656" max="6656" width="14" style="44" customWidth="1"/>
    <col min="6657" max="6657" width="22.85546875" style="44" customWidth="1"/>
    <col min="6658" max="6658" width="21.28515625" style="44" customWidth="1"/>
    <col min="6659" max="6659" width="16.140625" style="44" customWidth="1"/>
    <col min="6660" max="6907" width="9.140625" style="44"/>
    <col min="6908" max="6908" width="70" style="44" customWidth="1"/>
    <col min="6909" max="6909" width="0" style="44" hidden="1" customWidth="1"/>
    <col min="6910" max="6910" width="19.85546875" style="44" customWidth="1"/>
    <col min="6911" max="6911" width="18.85546875" style="44" customWidth="1"/>
    <col min="6912" max="6912" width="14" style="44" customWidth="1"/>
    <col min="6913" max="6913" width="22.85546875" style="44" customWidth="1"/>
    <col min="6914" max="6914" width="21.28515625" style="44" customWidth="1"/>
    <col min="6915" max="6915" width="16.140625" style="44" customWidth="1"/>
    <col min="6916" max="7163" width="9.140625" style="44"/>
    <col min="7164" max="7164" width="70" style="44" customWidth="1"/>
    <col min="7165" max="7165" width="0" style="44" hidden="1" customWidth="1"/>
    <col min="7166" max="7166" width="19.85546875" style="44" customWidth="1"/>
    <col min="7167" max="7167" width="18.85546875" style="44" customWidth="1"/>
    <col min="7168" max="7168" width="14" style="44" customWidth="1"/>
    <col min="7169" max="7169" width="22.85546875" style="44" customWidth="1"/>
    <col min="7170" max="7170" width="21.28515625" style="44" customWidth="1"/>
    <col min="7171" max="7171" width="16.140625" style="44" customWidth="1"/>
    <col min="7172" max="7419" width="9.140625" style="44"/>
    <col min="7420" max="7420" width="70" style="44" customWidth="1"/>
    <col min="7421" max="7421" width="0" style="44" hidden="1" customWidth="1"/>
    <col min="7422" max="7422" width="19.85546875" style="44" customWidth="1"/>
    <col min="7423" max="7423" width="18.85546875" style="44" customWidth="1"/>
    <col min="7424" max="7424" width="14" style="44" customWidth="1"/>
    <col min="7425" max="7425" width="22.85546875" style="44" customWidth="1"/>
    <col min="7426" max="7426" width="21.28515625" style="44" customWidth="1"/>
    <col min="7427" max="7427" width="16.140625" style="44" customWidth="1"/>
    <col min="7428" max="7675" width="9.140625" style="44"/>
    <col min="7676" max="7676" width="70" style="44" customWidth="1"/>
    <col min="7677" max="7677" width="0" style="44" hidden="1" customWidth="1"/>
    <col min="7678" max="7678" width="19.85546875" style="44" customWidth="1"/>
    <col min="7679" max="7679" width="18.85546875" style="44" customWidth="1"/>
    <col min="7680" max="7680" width="14" style="44" customWidth="1"/>
    <col min="7681" max="7681" width="22.85546875" style="44" customWidth="1"/>
    <col min="7682" max="7682" width="21.28515625" style="44" customWidth="1"/>
    <col min="7683" max="7683" width="16.140625" style="44" customWidth="1"/>
    <col min="7684" max="7931" width="9.140625" style="44"/>
    <col min="7932" max="7932" width="70" style="44" customWidth="1"/>
    <col min="7933" max="7933" width="0" style="44" hidden="1" customWidth="1"/>
    <col min="7934" max="7934" width="19.85546875" style="44" customWidth="1"/>
    <col min="7935" max="7935" width="18.85546875" style="44" customWidth="1"/>
    <col min="7936" max="7936" width="14" style="44" customWidth="1"/>
    <col min="7937" max="7937" width="22.85546875" style="44" customWidth="1"/>
    <col min="7938" max="7938" width="21.28515625" style="44" customWidth="1"/>
    <col min="7939" max="7939" width="16.140625" style="44" customWidth="1"/>
    <col min="7940" max="8187" width="9.140625" style="44"/>
    <col min="8188" max="8188" width="70" style="44" customWidth="1"/>
    <col min="8189" max="8189" width="0" style="44" hidden="1" customWidth="1"/>
    <col min="8190" max="8190" width="19.85546875" style="44" customWidth="1"/>
    <col min="8191" max="8191" width="18.85546875" style="44" customWidth="1"/>
    <col min="8192" max="8192" width="14" style="44" customWidth="1"/>
    <col min="8193" max="8193" width="22.85546875" style="44" customWidth="1"/>
    <col min="8194" max="8194" width="21.28515625" style="44" customWidth="1"/>
    <col min="8195" max="8195" width="16.140625" style="44" customWidth="1"/>
    <col min="8196" max="8443" width="9.140625" style="44"/>
    <col min="8444" max="8444" width="70" style="44" customWidth="1"/>
    <col min="8445" max="8445" width="0" style="44" hidden="1" customWidth="1"/>
    <col min="8446" max="8446" width="19.85546875" style="44" customWidth="1"/>
    <col min="8447" max="8447" width="18.85546875" style="44" customWidth="1"/>
    <col min="8448" max="8448" width="14" style="44" customWidth="1"/>
    <col min="8449" max="8449" width="22.85546875" style="44" customWidth="1"/>
    <col min="8450" max="8450" width="21.28515625" style="44" customWidth="1"/>
    <col min="8451" max="8451" width="16.140625" style="44" customWidth="1"/>
    <col min="8452" max="8699" width="9.140625" style="44"/>
    <col min="8700" max="8700" width="70" style="44" customWidth="1"/>
    <col min="8701" max="8701" width="0" style="44" hidden="1" customWidth="1"/>
    <col min="8702" max="8702" width="19.85546875" style="44" customWidth="1"/>
    <col min="8703" max="8703" width="18.85546875" style="44" customWidth="1"/>
    <col min="8704" max="8704" width="14" style="44" customWidth="1"/>
    <col min="8705" max="8705" width="22.85546875" style="44" customWidth="1"/>
    <col min="8706" max="8706" width="21.28515625" style="44" customWidth="1"/>
    <col min="8707" max="8707" width="16.140625" style="44" customWidth="1"/>
    <col min="8708" max="8955" width="9.140625" style="44"/>
    <col min="8956" max="8956" width="70" style="44" customWidth="1"/>
    <col min="8957" max="8957" width="0" style="44" hidden="1" customWidth="1"/>
    <col min="8958" max="8958" width="19.85546875" style="44" customWidth="1"/>
    <col min="8959" max="8959" width="18.85546875" style="44" customWidth="1"/>
    <col min="8960" max="8960" width="14" style="44" customWidth="1"/>
    <col min="8961" max="8961" width="22.85546875" style="44" customWidth="1"/>
    <col min="8962" max="8962" width="21.28515625" style="44" customWidth="1"/>
    <col min="8963" max="8963" width="16.140625" style="44" customWidth="1"/>
    <col min="8964" max="9211" width="9.140625" style="44"/>
    <col min="9212" max="9212" width="70" style="44" customWidth="1"/>
    <col min="9213" max="9213" width="0" style="44" hidden="1" customWidth="1"/>
    <col min="9214" max="9214" width="19.85546875" style="44" customWidth="1"/>
    <col min="9215" max="9215" width="18.85546875" style="44" customWidth="1"/>
    <col min="9216" max="9216" width="14" style="44" customWidth="1"/>
    <col min="9217" max="9217" width="22.85546875" style="44" customWidth="1"/>
    <col min="9218" max="9218" width="21.28515625" style="44" customWidth="1"/>
    <col min="9219" max="9219" width="16.140625" style="44" customWidth="1"/>
    <col min="9220" max="9467" width="9.140625" style="44"/>
    <col min="9468" max="9468" width="70" style="44" customWidth="1"/>
    <col min="9469" max="9469" width="0" style="44" hidden="1" customWidth="1"/>
    <col min="9470" max="9470" width="19.85546875" style="44" customWidth="1"/>
    <col min="9471" max="9471" width="18.85546875" style="44" customWidth="1"/>
    <col min="9472" max="9472" width="14" style="44" customWidth="1"/>
    <col min="9473" max="9473" width="22.85546875" style="44" customWidth="1"/>
    <col min="9474" max="9474" width="21.28515625" style="44" customWidth="1"/>
    <col min="9475" max="9475" width="16.140625" style="44" customWidth="1"/>
    <col min="9476" max="9723" width="9.140625" style="44"/>
    <col min="9724" max="9724" width="70" style="44" customWidth="1"/>
    <col min="9725" max="9725" width="0" style="44" hidden="1" customWidth="1"/>
    <col min="9726" max="9726" width="19.85546875" style="44" customWidth="1"/>
    <col min="9727" max="9727" width="18.85546875" style="44" customWidth="1"/>
    <col min="9728" max="9728" width="14" style="44" customWidth="1"/>
    <col min="9729" max="9729" width="22.85546875" style="44" customWidth="1"/>
    <col min="9730" max="9730" width="21.28515625" style="44" customWidth="1"/>
    <col min="9731" max="9731" width="16.140625" style="44" customWidth="1"/>
    <col min="9732" max="9979" width="9.140625" style="44"/>
    <col min="9980" max="9980" width="70" style="44" customWidth="1"/>
    <col min="9981" max="9981" width="0" style="44" hidden="1" customWidth="1"/>
    <col min="9982" max="9982" width="19.85546875" style="44" customWidth="1"/>
    <col min="9983" max="9983" width="18.85546875" style="44" customWidth="1"/>
    <col min="9984" max="9984" width="14" style="44" customWidth="1"/>
    <col min="9985" max="9985" width="22.85546875" style="44" customWidth="1"/>
    <col min="9986" max="9986" width="21.28515625" style="44" customWidth="1"/>
    <col min="9987" max="9987" width="16.140625" style="44" customWidth="1"/>
    <col min="9988" max="10235" width="9.140625" style="44"/>
    <col min="10236" max="10236" width="70" style="44" customWidth="1"/>
    <col min="10237" max="10237" width="0" style="44" hidden="1" customWidth="1"/>
    <col min="10238" max="10238" width="19.85546875" style="44" customWidth="1"/>
    <col min="10239" max="10239" width="18.85546875" style="44" customWidth="1"/>
    <col min="10240" max="10240" width="14" style="44" customWidth="1"/>
    <col min="10241" max="10241" width="22.85546875" style="44" customWidth="1"/>
    <col min="10242" max="10242" width="21.28515625" style="44" customWidth="1"/>
    <col min="10243" max="10243" width="16.140625" style="44" customWidth="1"/>
    <col min="10244" max="10491" width="9.140625" style="44"/>
    <col min="10492" max="10492" width="70" style="44" customWidth="1"/>
    <col min="10493" max="10493" width="0" style="44" hidden="1" customWidth="1"/>
    <col min="10494" max="10494" width="19.85546875" style="44" customWidth="1"/>
    <col min="10495" max="10495" width="18.85546875" style="44" customWidth="1"/>
    <col min="10496" max="10496" width="14" style="44" customWidth="1"/>
    <col min="10497" max="10497" width="22.85546875" style="44" customWidth="1"/>
    <col min="10498" max="10498" width="21.28515625" style="44" customWidth="1"/>
    <col min="10499" max="10499" width="16.140625" style="44" customWidth="1"/>
    <col min="10500" max="10747" width="9.140625" style="44"/>
    <col min="10748" max="10748" width="70" style="44" customWidth="1"/>
    <col min="10749" max="10749" width="0" style="44" hidden="1" customWidth="1"/>
    <col min="10750" max="10750" width="19.85546875" style="44" customWidth="1"/>
    <col min="10751" max="10751" width="18.85546875" style="44" customWidth="1"/>
    <col min="10752" max="10752" width="14" style="44" customWidth="1"/>
    <col min="10753" max="10753" width="22.85546875" style="44" customWidth="1"/>
    <col min="10754" max="10754" width="21.28515625" style="44" customWidth="1"/>
    <col min="10755" max="10755" width="16.140625" style="44" customWidth="1"/>
    <col min="10756" max="11003" width="9.140625" style="44"/>
    <col min="11004" max="11004" width="70" style="44" customWidth="1"/>
    <col min="11005" max="11005" width="0" style="44" hidden="1" customWidth="1"/>
    <col min="11006" max="11006" width="19.85546875" style="44" customWidth="1"/>
    <col min="11007" max="11007" width="18.85546875" style="44" customWidth="1"/>
    <col min="11008" max="11008" width="14" style="44" customWidth="1"/>
    <col min="11009" max="11009" width="22.85546875" style="44" customWidth="1"/>
    <col min="11010" max="11010" width="21.28515625" style="44" customWidth="1"/>
    <col min="11011" max="11011" width="16.140625" style="44" customWidth="1"/>
    <col min="11012" max="11259" width="9.140625" style="44"/>
    <col min="11260" max="11260" width="70" style="44" customWidth="1"/>
    <col min="11261" max="11261" width="0" style="44" hidden="1" customWidth="1"/>
    <col min="11262" max="11262" width="19.85546875" style="44" customWidth="1"/>
    <col min="11263" max="11263" width="18.85546875" style="44" customWidth="1"/>
    <col min="11264" max="11264" width="14" style="44" customWidth="1"/>
    <col min="11265" max="11265" width="22.85546875" style="44" customWidth="1"/>
    <col min="11266" max="11266" width="21.28515625" style="44" customWidth="1"/>
    <col min="11267" max="11267" width="16.140625" style="44" customWidth="1"/>
    <col min="11268" max="11515" width="9.140625" style="44"/>
    <col min="11516" max="11516" width="70" style="44" customWidth="1"/>
    <col min="11517" max="11517" width="0" style="44" hidden="1" customWidth="1"/>
    <col min="11518" max="11518" width="19.85546875" style="44" customWidth="1"/>
    <col min="11519" max="11519" width="18.85546875" style="44" customWidth="1"/>
    <col min="11520" max="11520" width="14" style="44" customWidth="1"/>
    <col min="11521" max="11521" width="22.85546875" style="44" customWidth="1"/>
    <col min="11522" max="11522" width="21.28515625" style="44" customWidth="1"/>
    <col min="11523" max="11523" width="16.140625" style="44" customWidth="1"/>
    <col min="11524" max="11771" width="9.140625" style="44"/>
    <col min="11772" max="11772" width="70" style="44" customWidth="1"/>
    <col min="11773" max="11773" width="0" style="44" hidden="1" customWidth="1"/>
    <col min="11774" max="11774" width="19.85546875" style="44" customWidth="1"/>
    <col min="11775" max="11775" width="18.85546875" style="44" customWidth="1"/>
    <col min="11776" max="11776" width="14" style="44" customWidth="1"/>
    <col min="11777" max="11777" width="22.85546875" style="44" customWidth="1"/>
    <col min="11778" max="11778" width="21.28515625" style="44" customWidth="1"/>
    <col min="11779" max="11779" width="16.140625" style="44" customWidth="1"/>
    <col min="11780" max="12027" width="9.140625" style="44"/>
    <col min="12028" max="12028" width="70" style="44" customWidth="1"/>
    <col min="12029" max="12029" width="0" style="44" hidden="1" customWidth="1"/>
    <col min="12030" max="12030" width="19.85546875" style="44" customWidth="1"/>
    <col min="12031" max="12031" width="18.85546875" style="44" customWidth="1"/>
    <col min="12032" max="12032" width="14" style="44" customWidth="1"/>
    <col min="12033" max="12033" width="22.85546875" style="44" customWidth="1"/>
    <col min="12034" max="12034" width="21.28515625" style="44" customWidth="1"/>
    <col min="12035" max="12035" width="16.140625" style="44" customWidth="1"/>
    <col min="12036" max="12283" width="9.140625" style="44"/>
    <col min="12284" max="12284" width="70" style="44" customWidth="1"/>
    <col min="12285" max="12285" width="0" style="44" hidden="1" customWidth="1"/>
    <col min="12286" max="12286" width="19.85546875" style="44" customWidth="1"/>
    <col min="12287" max="12287" width="18.85546875" style="44" customWidth="1"/>
    <col min="12288" max="12288" width="14" style="44" customWidth="1"/>
    <col min="12289" max="12289" width="22.85546875" style="44" customWidth="1"/>
    <col min="12290" max="12290" width="21.28515625" style="44" customWidth="1"/>
    <col min="12291" max="12291" width="16.140625" style="44" customWidth="1"/>
    <col min="12292" max="12539" width="9.140625" style="44"/>
    <col min="12540" max="12540" width="70" style="44" customWidth="1"/>
    <col min="12541" max="12541" width="0" style="44" hidden="1" customWidth="1"/>
    <col min="12542" max="12542" width="19.85546875" style="44" customWidth="1"/>
    <col min="12543" max="12543" width="18.85546875" style="44" customWidth="1"/>
    <col min="12544" max="12544" width="14" style="44" customWidth="1"/>
    <col min="12545" max="12545" width="22.85546875" style="44" customWidth="1"/>
    <col min="12546" max="12546" width="21.28515625" style="44" customWidth="1"/>
    <col min="12547" max="12547" width="16.140625" style="44" customWidth="1"/>
    <col min="12548" max="12795" width="9.140625" style="44"/>
    <col min="12796" max="12796" width="70" style="44" customWidth="1"/>
    <col min="12797" max="12797" width="0" style="44" hidden="1" customWidth="1"/>
    <col min="12798" max="12798" width="19.85546875" style="44" customWidth="1"/>
    <col min="12799" max="12799" width="18.85546875" style="44" customWidth="1"/>
    <col min="12800" max="12800" width="14" style="44" customWidth="1"/>
    <col min="12801" max="12801" width="22.85546875" style="44" customWidth="1"/>
    <col min="12802" max="12802" width="21.28515625" style="44" customWidth="1"/>
    <col min="12803" max="12803" width="16.140625" style="44" customWidth="1"/>
    <col min="12804" max="13051" width="9.140625" style="44"/>
    <col min="13052" max="13052" width="70" style="44" customWidth="1"/>
    <col min="13053" max="13053" width="0" style="44" hidden="1" customWidth="1"/>
    <col min="13054" max="13054" width="19.85546875" style="44" customWidth="1"/>
    <col min="13055" max="13055" width="18.85546875" style="44" customWidth="1"/>
    <col min="13056" max="13056" width="14" style="44" customWidth="1"/>
    <col min="13057" max="13057" width="22.85546875" style="44" customWidth="1"/>
    <col min="13058" max="13058" width="21.28515625" style="44" customWidth="1"/>
    <col min="13059" max="13059" width="16.140625" style="44" customWidth="1"/>
    <col min="13060" max="13307" width="9.140625" style="44"/>
    <col min="13308" max="13308" width="70" style="44" customWidth="1"/>
    <col min="13309" max="13309" width="0" style="44" hidden="1" customWidth="1"/>
    <col min="13310" max="13310" width="19.85546875" style="44" customWidth="1"/>
    <col min="13311" max="13311" width="18.85546875" style="44" customWidth="1"/>
    <col min="13312" max="13312" width="14" style="44" customWidth="1"/>
    <col min="13313" max="13313" width="22.85546875" style="44" customWidth="1"/>
    <col min="13314" max="13314" width="21.28515625" style="44" customWidth="1"/>
    <col min="13315" max="13315" width="16.140625" style="44" customWidth="1"/>
    <col min="13316" max="13563" width="9.140625" style="44"/>
    <col min="13564" max="13564" width="70" style="44" customWidth="1"/>
    <col min="13565" max="13565" width="0" style="44" hidden="1" customWidth="1"/>
    <col min="13566" max="13566" width="19.85546875" style="44" customWidth="1"/>
    <col min="13567" max="13567" width="18.85546875" style="44" customWidth="1"/>
    <col min="13568" max="13568" width="14" style="44" customWidth="1"/>
    <col min="13569" max="13569" width="22.85546875" style="44" customWidth="1"/>
    <col min="13570" max="13570" width="21.28515625" style="44" customWidth="1"/>
    <col min="13571" max="13571" width="16.140625" style="44" customWidth="1"/>
    <col min="13572" max="13819" width="9.140625" style="44"/>
    <col min="13820" max="13820" width="70" style="44" customWidth="1"/>
    <col min="13821" max="13821" width="0" style="44" hidden="1" customWidth="1"/>
    <col min="13822" max="13822" width="19.85546875" style="44" customWidth="1"/>
    <col min="13823" max="13823" width="18.85546875" style="44" customWidth="1"/>
    <col min="13824" max="13824" width="14" style="44" customWidth="1"/>
    <col min="13825" max="13825" width="22.85546875" style="44" customWidth="1"/>
    <col min="13826" max="13826" width="21.28515625" style="44" customWidth="1"/>
    <col min="13827" max="13827" width="16.140625" style="44" customWidth="1"/>
    <col min="13828" max="14075" width="9.140625" style="44"/>
    <col min="14076" max="14076" width="70" style="44" customWidth="1"/>
    <col min="14077" max="14077" width="0" style="44" hidden="1" customWidth="1"/>
    <col min="14078" max="14078" width="19.85546875" style="44" customWidth="1"/>
    <col min="14079" max="14079" width="18.85546875" style="44" customWidth="1"/>
    <col min="14080" max="14080" width="14" style="44" customWidth="1"/>
    <col min="14081" max="14081" width="22.85546875" style="44" customWidth="1"/>
    <col min="14082" max="14082" width="21.28515625" style="44" customWidth="1"/>
    <col min="14083" max="14083" width="16.140625" style="44" customWidth="1"/>
    <col min="14084" max="14331" width="9.140625" style="44"/>
    <col min="14332" max="14332" width="70" style="44" customWidth="1"/>
    <col min="14333" max="14333" width="0" style="44" hidden="1" customWidth="1"/>
    <col min="14334" max="14334" width="19.85546875" style="44" customWidth="1"/>
    <col min="14335" max="14335" width="18.85546875" style="44" customWidth="1"/>
    <col min="14336" max="14336" width="14" style="44" customWidth="1"/>
    <col min="14337" max="14337" width="22.85546875" style="44" customWidth="1"/>
    <col min="14338" max="14338" width="21.28515625" style="44" customWidth="1"/>
    <col min="14339" max="14339" width="16.140625" style="44" customWidth="1"/>
    <col min="14340" max="14587" width="9.140625" style="44"/>
    <col min="14588" max="14588" width="70" style="44" customWidth="1"/>
    <col min="14589" max="14589" width="0" style="44" hidden="1" customWidth="1"/>
    <col min="14590" max="14590" width="19.85546875" style="44" customWidth="1"/>
    <col min="14591" max="14591" width="18.85546875" style="44" customWidth="1"/>
    <col min="14592" max="14592" width="14" style="44" customWidth="1"/>
    <col min="14593" max="14593" width="22.85546875" style="44" customWidth="1"/>
    <col min="14594" max="14594" width="21.28515625" style="44" customWidth="1"/>
    <col min="14595" max="14595" width="16.140625" style="44" customWidth="1"/>
    <col min="14596" max="14843" width="9.140625" style="44"/>
    <col min="14844" max="14844" width="70" style="44" customWidth="1"/>
    <col min="14845" max="14845" width="0" style="44" hidden="1" customWidth="1"/>
    <col min="14846" max="14846" width="19.85546875" style="44" customWidth="1"/>
    <col min="14847" max="14847" width="18.85546875" style="44" customWidth="1"/>
    <col min="14848" max="14848" width="14" style="44" customWidth="1"/>
    <col min="14849" max="14849" width="22.85546875" style="44" customWidth="1"/>
    <col min="14850" max="14850" width="21.28515625" style="44" customWidth="1"/>
    <col min="14851" max="14851" width="16.140625" style="44" customWidth="1"/>
    <col min="14852" max="15099" width="9.140625" style="44"/>
    <col min="15100" max="15100" width="70" style="44" customWidth="1"/>
    <col min="15101" max="15101" width="0" style="44" hidden="1" customWidth="1"/>
    <col min="15102" max="15102" width="19.85546875" style="44" customWidth="1"/>
    <col min="15103" max="15103" width="18.85546875" style="44" customWidth="1"/>
    <col min="15104" max="15104" width="14" style="44" customWidth="1"/>
    <col min="15105" max="15105" width="22.85546875" style="44" customWidth="1"/>
    <col min="15106" max="15106" width="21.28515625" style="44" customWidth="1"/>
    <col min="15107" max="15107" width="16.140625" style="44" customWidth="1"/>
    <col min="15108" max="15355" width="9.140625" style="44"/>
    <col min="15356" max="15356" width="70" style="44" customWidth="1"/>
    <col min="15357" max="15357" width="0" style="44" hidden="1" customWidth="1"/>
    <col min="15358" max="15358" width="19.85546875" style="44" customWidth="1"/>
    <col min="15359" max="15359" width="18.85546875" style="44" customWidth="1"/>
    <col min="15360" max="15360" width="14" style="44" customWidth="1"/>
    <col min="15361" max="15361" width="22.85546875" style="44" customWidth="1"/>
    <col min="15362" max="15362" width="21.28515625" style="44" customWidth="1"/>
    <col min="15363" max="15363" width="16.140625" style="44" customWidth="1"/>
    <col min="15364" max="15611" width="9.140625" style="44"/>
    <col min="15612" max="15612" width="70" style="44" customWidth="1"/>
    <col min="15613" max="15613" width="0" style="44" hidden="1" customWidth="1"/>
    <col min="15614" max="15614" width="19.85546875" style="44" customWidth="1"/>
    <col min="15615" max="15615" width="18.85546875" style="44" customWidth="1"/>
    <col min="15616" max="15616" width="14" style="44" customWidth="1"/>
    <col min="15617" max="15617" width="22.85546875" style="44" customWidth="1"/>
    <col min="15618" max="15618" width="21.28515625" style="44" customWidth="1"/>
    <col min="15619" max="15619" width="16.140625" style="44" customWidth="1"/>
    <col min="15620" max="15867" width="9.140625" style="44"/>
    <col min="15868" max="15868" width="70" style="44" customWidth="1"/>
    <col min="15869" max="15869" width="0" style="44" hidden="1" customWidth="1"/>
    <col min="15870" max="15870" width="19.85546875" style="44" customWidth="1"/>
    <col min="15871" max="15871" width="18.85546875" style="44" customWidth="1"/>
    <col min="15872" max="15872" width="14" style="44" customWidth="1"/>
    <col min="15873" max="15873" width="22.85546875" style="44" customWidth="1"/>
    <col min="15874" max="15874" width="21.28515625" style="44" customWidth="1"/>
    <col min="15875" max="15875" width="16.140625" style="44" customWidth="1"/>
    <col min="15876" max="16123" width="9.140625" style="44"/>
    <col min="16124" max="16124" width="70" style="44" customWidth="1"/>
    <col min="16125" max="16125" width="0" style="44" hidden="1" customWidth="1"/>
    <col min="16126" max="16126" width="19.85546875" style="44" customWidth="1"/>
    <col min="16127" max="16127" width="18.85546875" style="44" customWidth="1"/>
    <col min="16128" max="16128" width="14" style="44" customWidth="1"/>
    <col min="16129" max="16129" width="22.85546875" style="44" customWidth="1"/>
    <col min="16130" max="16130" width="21.28515625" style="44" customWidth="1"/>
    <col min="16131" max="16131" width="16.140625" style="44" customWidth="1"/>
    <col min="16132" max="16384" width="9.140625" style="44"/>
  </cols>
  <sheetData>
    <row r="1" spans="1:9" ht="48" customHeight="1" x14ac:dyDescent="0.25">
      <c r="A1" s="136" t="s">
        <v>134</v>
      </c>
      <c r="B1" s="136"/>
      <c r="C1" s="136"/>
      <c r="D1" s="136"/>
      <c r="E1" s="136"/>
      <c r="F1" s="136"/>
      <c r="G1" s="136"/>
      <c r="H1" s="136"/>
      <c r="I1" s="136"/>
    </row>
    <row r="2" spans="1:9" ht="13.5" thickBot="1" x14ac:dyDescent="0.25">
      <c r="A2" s="45"/>
    </row>
    <row r="3" spans="1:9" ht="37.5" customHeight="1" thickBot="1" x14ac:dyDescent="0.25">
      <c r="A3" s="137" t="s">
        <v>101</v>
      </c>
      <c r="B3" s="139" t="s">
        <v>142</v>
      </c>
      <c r="C3" s="139"/>
      <c r="D3" s="140"/>
      <c r="E3" s="139" t="s">
        <v>135</v>
      </c>
      <c r="F3" s="139"/>
      <c r="G3" s="140"/>
      <c r="H3" s="134" t="s">
        <v>129</v>
      </c>
      <c r="I3" s="134" t="s">
        <v>136</v>
      </c>
    </row>
    <row r="4" spans="1:9" ht="52.5" customHeight="1" thickBot="1" x14ac:dyDescent="0.25">
      <c r="A4" s="138"/>
      <c r="B4" s="62" t="s">
        <v>102</v>
      </c>
      <c r="C4" s="63" t="s">
        <v>126</v>
      </c>
      <c r="D4" s="64" t="s">
        <v>3</v>
      </c>
      <c r="E4" s="55" t="s">
        <v>102</v>
      </c>
      <c r="F4" s="63" t="s">
        <v>126</v>
      </c>
      <c r="G4" s="56" t="s">
        <v>3</v>
      </c>
      <c r="H4" s="135"/>
      <c r="I4" s="135"/>
    </row>
    <row r="5" spans="1:9" ht="16.5" customHeight="1" thickBot="1" x14ac:dyDescent="0.3">
      <c r="A5" s="46">
        <v>1</v>
      </c>
      <c r="B5" s="60">
        <v>2</v>
      </c>
      <c r="C5" s="61">
        <v>3</v>
      </c>
      <c r="D5" s="60">
        <v>4</v>
      </c>
      <c r="E5" s="59">
        <v>5</v>
      </c>
      <c r="F5" s="58">
        <v>6</v>
      </c>
      <c r="G5" s="57">
        <v>7</v>
      </c>
      <c r="H5" s="104" t="s">
        <v>11</v>
      </c>
      <c r="I5" s="104" t="s">
        <v>12</v>
      </c>
    </row>
    <row r="6" spans="1:9" ht="32.25" thickBot="1" x14ac:dyDescent="0.25">
      <c r="A6" s="47" t="s">
        <v>116</v>
      </c>
      <c r="B6" s="48">
        <v>5111102.0999999996</v>
      </c>
      <c r="C6" s="48">
        <v>2143724.31</v>
      </c>
      <c r="D6" s="102">
        <f>C6/B6*100</f>
        <v>41.942506098635754</v>
      </c>
      <c r="E6" s="48">
        <v>5192808.78</v>
      </c>
      <c r="F6" s="48">
        <v>2563719.61</v>
      </c>
      <c r="G6" s="102">
        <f>F6/E6*100</f>
        <v>49.370576091192014</v>
      </c>
      <c r="H6" s="105">
        <f>G6/D6*100</f>
        <v>117.7101243666455</v>
      </c>
      <c r="I6" s="105">
        <f>H6-100</f>
        <v>17.710124366645502</v>
      </c>
    </row>
    <row r="7" spans="1:9" ht="32.25" thickBot="1" x14ac:dyDescent="0.25">
      <c r="A7" s="66" t="s">
        <v>117</v>
      </c>
      <c r="B7" s="67">
        <v>127620</v>
      </c>
      <c r="C7" s="67">
        <v>63175</v>
      </c>
      <c r="D7" s="103">
        <f t="shared" ref="D7:D13" si="0">C7/B7*100</f>
        <v>49.502429086350105</v>
      </c>
      <c r="E7" s="67">
        <v>116320</v>
      </c>
      <c r="F7" s="67">
        <v>58160.02</v>
      </c>
      <c r="G7" s="103">
        <f t="shared" ref="G7:G19" si="1">F7/E7*100</f>
        <v>50.000017193947734</v>
      </c>
      <c r="H7" s="103">
        <f t="shared" ref="H7:H19" si="2">G7/D7*100</f>
        <v>101.00517917359097</v>
      </c>
      <c r="I7" s="103">
        <f t="shared" ref="I7:I19" si="3">H7-100</f>
        <v>1.0051791735909745</v>
      </c>
    </row>
    <row r="8" spans="1:9" ht="32.25" thickBot="1" x14ac:dyDescent="0.25">
      <c r="A8" s="51" t="s">
        <v>118</v>
      </c>
      <c r="B8" s="49">
        <v>1244747.32</v>
      </c>
      <c r="C8" s="49">
        <v>370641.69</v>
      </c>
      <c r="D8" s="102">
        <f t="shared" si="0"/>
        <v>29.776460173459142</v>
      </c>
      <c r="E8" s="49">
        <v>1390564.08</v>
      </c>
      <c r="F8" s="49">
        <v>463704.62</v>
      </c>
      <c r="G8" s="102">
        <f t="shared" si="1"/>
        <v>33.346512157857546</v>
      </c>
      <c r="H8" s="105">
        <f t="shared" si="2"/>
        <v>111.98951105538235</v>
      </c>
      <c r="I8" s="105">
        <f t="shared" si="3"/>
        <v>11.989511055382351</v>
      </c>
    </row>
    <row r="9" spans="1:9" ht="16.5" thickBot="1" x14ac:dyDescent="0.25">
      <c r="A9" s="68" t="s">
        <v>119</v>
      </c>
      <c r="B9" s="67">
        <v>20000</v>
      </c>
      <c r="C9" s="67">
        <v>0</v>
      </c>
      <c r="D9" s="103">
        <f t="shared" si="0"/>
        <v>0</v>
      </c>
      <c r="E9" s="67">
        <v>20000</v>
      </c>
      <c r="F9" s="67">
        <v>0</v>
      </c>
      <c r="G9" s="103">
        <f t="shared" si="1"/>
        <v>0</v>
      </c>
      <c r="H9" s="103" t="s">
        <v>25</v>
      </c>
      <c r="I9" s="103" t="s">
        <v>25</v>
      </c>
    </row>
    <row r="10" spans="1:9" ht="32.25" thickBot="1" x14ac:dyDescent="0.25">
      <c r="A10" s="53" t="s">
        <v>120</v>
      </c>
      <c r="B10" s="54">
        <v>9081190.9000000004</v>
      </c>
      <c r="C10" s="54">
        <v>1071620.08</v>
      </c>
      <c r="D10" s="102">
        <f t="shared" si="0"/>
        <v>11.800435557411308</v>
      </c>
      <c r="E10" s="54">
        <v>2483019.92</v>
      </c>
      <c r="F10" s="54">
        <v>1156781.79</v>
      </c>
      <c r="G10" s="102">
        <f t="shared" si="1"/>
        <v>46.587696726975921</v>
      </c>
      <c r="H10" s="105">
        <f t="shared" si="2"/>
        <v>394.79641662647225</v>
      </c>
      <c r="I10" s="105">
        <f t="shared" si="3"/>
        <v>294.79641662647225</v>
      </c>
    </row>
    <row r="11" spans="1:9" ht="32.25" thickBot="1" x14ac:dyDescent="0.25">
      <c r="A11" s="69" t="s">
        <v>121</v>
      </c>
      <c r="B11" s="70">
        <v>20000</v>
      </c>
      <c r="C11" s="70">
        <v>0</v>
      </c>
      <c r="D11" s="103">
        <f t="shared" si="0"/>
        <v>0</v>
      </c>
      <c r="E11" s="70">
        <v>20000</v>
      </c>
      <c r="F11" s="70">
        <v>0</v>
      </c>
      <c r="G11" s="103">
        <f t="shared" si="1"/>
        <v>0</v>
      </c>
      <c r="H11" s="103" t="s">
        <v>25</v>
      </c>
      <c r="I11" s="103" t="s">
        <v>25</v>
      </c>
    </row>
    <row r="12" spans="1:9" ht="48" thickBot="1" x14ac:dyDescent="0.25">
      <c r="A12" s="52" t="s">
        <v>122</v>
      </c>
      <c r="B12" s="50">
        <v>10000</v>
      </c>
      <c r="C12" s="50">
        <v>0</v>
      </c>
      <c r="D12" s="102">
        <f t="shared" si="0"/>
        <v>0</v>
      </c>
      <c r="E12" s="50">
        <v>10000</v>
      </c>
      <c r="F12" s="50">
        <v>0</v>
      </c>
      <c r="G12" s="102">
        <f t="shared" si="1"/>
        <v>0</v>
      </c>
      <c r="H12" s="105" t="s">
        <v>25</v>
      </c>
      <c r="I12" s="105" t="s">
        <v>25</v>
      </c>
    </row>
    <row r="13" spans="1:9" ht="63.75" thickBot="1" x14ac:dyDescent="0.25">
      <c r="A13" s="71" t="s">
        <v>123</v>
      </c>
      <c r="B13" s="72">
        <v>30000</v>
      </c>
      <c r="C13" s="72">
        <v>0</v>
      </c>
      <c r="D13" s="103">
        <f t="shared" si="0"/>
        <v>0</v>
      </c>
      <c r="E13" s="72">
        <v>30000</v>
      </c>
      <c r="F13" s="72">
        <v>0</v>
      </c>
      <c r="G13" s="103">
        <f t="shared" si="1"/>
        <v>0</v>
      </c>
      <c r="H13" s="103" t="s">
        <v>25</v>
      </c>
      <c r="I13" s="103" t="s">
        <v>25</v>
      </c>
    </row>
    <row r="14" spans="1:9" ht="48" thickBot="1" x14ac:dyDescent="0.25">
      <c r="A14" s="52" t="s">
        <v>124</v>
      </c>
      <c r="B14" s="50">
        <v>0</v>
      </c>
      <c r="C14" s="50">
        <v>0</v>
      </c>
      <c r="D14" s="102" t="s">
        <v>25</v>
      </c>
      <c r="E14" s="50">
        <v>0</v>
      </c>
      <c r="F14" s="50">
        <v>0</v>
      </c>
      <c r="G14" s="102" t="s">
        <v>25</v>
      </c>
      <c r="H14" s="105" t="s">
        <v>25</v>
      </c>
      <c r="I14" s="105" t="s">
        <v>25</v>
      </c>
    </row>
    <row r="15" spans="1:9" ht="79.5" thickBot="1" x14ac:dyDescent="0.25">
      <c r="A15" s="107" t="s">
        <v>137</v>
      </c>
      <c r="B15" s="108">
        <v>0</v>
      </c>
      <c r="C15" s="108">
        <v>0</v>
      </c>
      <c r="D15" s="109">
        <v>0</v>
      </c>
      <c r="E15" s="108">
        <v>1450000</v>
      </c>
      <c r="F15" s="108">
        <v>0</v>
      </c>
      <c r="G15" s="103">
        <f t="shared" ref="G15:G17" si="4">F15/E15*100</f>
        <v>0</v>
      </c>
      <c r="H15" s="110" t="s">
        <v>25</v>
      </c>
      <c r="I15" s="110" t="s">
        <v>25</v>
      </c>
    </row>
    <row r="16" spans="1:9" ht="40.5" customHeight="1" thickBot="1" x14ac:dyDescent="0.25">
      <c r="A16" s="52" t="s">
        <v>138</v>
      </c>
      <c r="B16" s="50">
        <v>0</v>
      </c>
      <c r="C16" s="50">
        <v>0</v>
      </c>
      <c r="D16" s="102">
        <v>0</v>
      </c>
      <c r="E16" s="50">
        <v>14500</v>
      </c>
      <c r="F16" s="50">
        <v>14500</v>
      </c>
      <c r="G16" s="102">
        <f t="shared" si="4"/>
        <v>100</v>
      </c>
      <c r="H16" s="105" t="s">
        <v>25</v>
      </c>
      <c r="I16" s="105" t="s">
        <v>25</v>
      </c>
    </row>
    <row r="17" spans="1:9" ht="24" customHeight="1" thickBot="1" x14ac:dyDescent="0.25">
      <c r="A17" s="111" t="s">
        <v>139</v>
      </c>
      <c r="B17" s="112">
        <f>SUM(B6:B16)</f>
        <v>15644660.32</v>
      </c>
      <c r="C17" s="112">
        <f>SUM(C6:C16)</f>
        <v>3649161.08</v>
      </c>
      <c r="D17" s="147">
        <f t="shared" ref="D17" si="5">C17/B17*100</f>
        <v>23.325281631937663</v>
      </c>
      <c r="E17" s="112">
        <f>SUM(E6:E16)</f>
        <v>10727212.780000001</v>
      </c>
      <c r="F17" s="112">
        <f>SUM(F6:F16)</f>
        <v>4256866.04</v>
      </c>
      <c r="G17" s="147">
        <f t="shared" si="4"/>
        <v>39.682871285415104</v>
      </c>
      <c r="H17" s="147">
        <f>G17/D17*100</f>
        <v>170.12815498476189</v>
      </c>
      <c r="I17" s="147">
        <f>H17-100</f>
        <v>70.128154984761892</v>
      </c>
    </row>
    <row r="18" spans="1:9" ht="48" thickBot="1" x14ac:dyDescent="0.3">
      <c r="A18" s="73" t="s">
        <v>103</v>
      </c>
      <c r="B18" s="67">
        <v>1198010.07</v>
      </c>
      <c r="C18" s="67">
        <v>480032.86</v>
      </c>
      <c r="D18" s="103">
        <f t="shared" ref="D18:D19" si="6">C18/B18*100</f>
        <v>40.069184059529647</v>
      </c>
      <c r="E18" s="67">
        <v>1720997.18</v>
      </c>
      <c r="F18" s="67">
        <v>1200054.5900000001</v>
      </c>
      <c r="G18" s="103">
        <f t="shared" si="1"/>
        <v>69.730189215068918</v>
      </c>
      <c r="H18" s="103">
        <f t="shared" si="2"/>
        <v>174.02448003800816</v>
      </c>
      <c r="I18" s="103">
        <f t="shared" si="3"/>
        <v>74.024480038008164</v>
      </c>
    </row>
    <row r="19" spans="1:9" ht="16.5" thickBot="1" x14ac:dyDescent="0.3">
      <c r="A19" s="52" t="s">
        <v>104</v>
      </c>
      <c r="B19" s="106">
        <f>B17+B18</f>
        <v>16842670.390000001</v>
      </c>
      <c r="C19" s="106">
        <f>C17+C18</f>
        <v>4129193.94</v>
      </c>
      <c r="D19" s="102">
        <f t="shared" si="6"/>
        <v>24.516266389987816</v>
      </c>
      <c r="E19" s="106">
        <f>E17+E18</f>
        <v>12448209.960000001</v>
      </c>
      <c r="F19" s="106">
        <f>F17+F18</f>
        <v>5456920.6299999999</v>
      </c>
      <c r="G19" s="102">
        <f t="shared" si="1"/>
        <v>43.836990599731173</v>
      </c>
      <c r="H19" s="105">
        <f t="shared" si="2"/>
        <v>178.80777563109584</v>
      </c>
      <c r="I19" s="105">
        <f t="shared" si="3"/>
        <v>78.807775631095836</v>
      </c>
    </row>
  </sheetData>
  <mergeCells count="6">
    <mergeCell ref="H3:H4"/>
    <mergeCell ref="I3:I4"/>
    <mergeCell ref="A1:I1"/>
    <mergeCell ref="A3:A4"/>
    <mergeCell ref="B3:D3"/>
    <mergeCell ref="E3:G3"/>
  </mergeCells>
  <pageMargins left="1.0236220472440944" right="0.51181102362204722" top="0.47244094488188981" bottom="0.47244094488188981" header="0.35433070866141736" footer="0.27559055118110237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Муниципальные программы ШМР</vt:lpstr>
      <vt:lpstr>Расходы!Заголовки_для_печати</vt:lpstr>
      <vt:lpstr>'Муниципальные программы ШМР'!Область_печати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Колосова</cp:lastModifiedBy>
  <cp:lastPrinted>2021-07-05T08:52:41Z</cp:lastPrinted>
  <dcterms:created xsi:type="dcterms:W3CDTF">2017-10-16T08:26:20Z</dcterms:created>
  <dcterms:modified xsi:type="dcterms:W3CDTF">2021-07-05T10:17:23Z</dcterms:modified>
</cp:coreProperties>
</file>